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codeName="ThisWorkbook"/>
  <bookViews>
    <workbookView xWindow="-15" yWindow="-15" windowWidth="19080" windowHeight="8145" tabRatio="886" activeTab="1"/>
  </bookViews>
  <sheets>
    <sheet name="記録用紙" sheetId="47" r:id="rId1"/>
    <sheet name="集計" sheetId="16" r:id="rId2"/>
    <sheet name="1" sheetId="13" r:id="rId3"/>
    <sheet name="2" sheetId="50" r:id="rId4"/>
    <sheet name="3" sheetId="51" r:id="rId5"/>
    <sheet name="4" sheetId="52" r:id="rId6"/>
    <sheet name="5" sheetId="53" r:id="rId7"/>
    <sheet name="6" sheetId="54" r:id="rId8"/>
    <sheet name="7" sheetId="55" r:id="rId9"/>
    <sheet name="8" sheetId="63" r:id="rId10"/>
    <sheet name="9" sheetId="57" r:id="rId11"/>
    <sheet name="10" sheetId="58" r:id="rId12"/>
    <sheet name="11" sheetId="59" r:id="rId13"/>
    <sheet name="12" sheetId="60" r:id="rId14"/>
    <sheet name="13" sheetId="61" r:id="rId15"/>
    <sheet name="14" sheetId="62" r:id="rId16"/>
    <sheet name="Tボール様式－梅森" sheetId="33" state="hidden" r:id="rId17"/>
    <sheet name="15" sheetId="56" r:id="rId18"/>
    <sheet name="対戦表＜Ａブロック＞" sheetId="37" r:id="rId19"/>
    <sheet name="対戦表＜Bブロック＞" sheetId="38" r:id="rId20"/>
    <sheet name="新人対戦表＜Ａブロック＞" sheetId="42" r:id="rId21"/>
    <sheet name="新人対戦表＜Bブロック＞ " sheetId="43" r:id="rId22"/>
    <sheet name="参加チーム(新人)" sheetId="64" state="hidden" r:id="rId23"/>
    <sheet name="参加チーム(卒業)" sheetId="48" state="hidden" r:id="rId24"/>
    <sheet name="集計－直接入力" sheetId="41" r:id="rId25"/>
    <sheet name="対戦表＜手書き用＞" sheetId="49" r:id="rId26"/>
    <sheet name="Sheet1" sheetId="65" r:id="rId27"/>
  </sheets>
  <definedNames>
    <definedName name="_xlnm.Print_Area" localSheetId="2">'1'!$A$1:$V$36</definedName>
    <definedName name="_xlnm.Print_Area" localSheetId="11">'10'!$A$1:$V$36</definedName>
    <definedName name="_xlnm.Print_Area" localSheetId="12">'11'!$A$1:$V$36</definedName>
    <definedName name="_xlnm.Print_Area" localSheetId="13">'12'!$A$1:$V$36</definedName>
    <definedName name="_xlnm.Print_Area" localSheetId="14">'13'!$A$1:$V$36</definedName>
    <definedName name="_xlnm.Print_Area" localSheetId="15">'14'!$A$1:$V$36</definedName>
    <definedName name="_xlnm.Print_Area" localSheetId="17">'15'!$A$1:$V$36</definedName>
    <definedName name="_xlnm.Print_Area" localSheetId="3">'2'!$A$1:$V$36</definedName>
    <definedName name="_xlnm.Print_Area" localSheetId="4">'3'!$A$1:$V$36</definedName>
    <definedName name="_xlnm.Print_Area" localSheetId="5">'4'!$A$1:$V$36</definedName>
    <definedName name="_xlnm.Print_Area" localSheetId="6">'5'!$A$1:$V$36</definedName>
    <definedName name="_xlnm.Print_Area" localSheetId="7">'6'!$A$1:$V$36</definedName>
    <definedName name="_xlnm.Print_Area" localSheetId="8">'7'!$A$1:$V$36</definedName>
    <definedName name="_xlnm.Print_Area" localSheetId="9">'8'!$A$1:$V$36</definedName>
    <definedName name="_xlnm.Print_Area" localSheetId="10">'9'!$A$1:$V$36</definedName>
    <definedName name="_xlnm.Print_Area" localSheetId="0">記録用紙!$A$1:$V$36</definedName>
    <definedName name="_xlnm.Print_Area" localSheetId="1">集計!$B$1:$AA$37</definedName>
    <definedName name="_xlnm.Print_Area" localSheetId="24">'集計－直接入力'!$A$1:$AA$37</definedName>
    <definedName name="_xlnm.Print_Area" localSheetId="20">'新人対戦表＜Ａブロック＞'!$A$1:$BC$33</definedName>
    <definedName name="_xlnm.Print_Area" localSheetId="21">'新人対戦表＜Bブロック＞ '!$A$1:$BC$33</definedName>
    <definedName name="_xlnm.Print_Area" localSheetId="18">'対戦表＜Ａブロック＞'!$A$1:$BC$33</definedName>
    <definedName name="_xlnm.Print_Area" localSheetId="19">'対戦表＜Bブロック＞'!$A$1:$BC$33</definedName>
    <definedName name="_xlnm.Print_Area" localSheetId="25">'対戦表＜手書き用＞'!$A$1:$BB$34</definedName>
  </definedNames>
  <calcPr calcId="125725"/>
</workbook>
</file>

<file path=xl/calcChain.xml><?xml version="1.0" encoding="utf-8"?>
<calcChain xmlns="http://schemas.openxmlformats.org/spreadsheetml/2006/main">
  <c r="BD32" i="37"/>
  <c r="BD30"/>
  <c r="BD28"/>
  <c r="BD26"/>
  <c r="BD24"/>
  <c r="BD22"/>
  <c r="BD20"/>
  <c r="BD18"/>
  <c r="BD16"/>
  <c r="BD14"/>
  <c r="BD12"/>
  <c r="BD10"/>
  <c r="BD8"/>
  <c r="BD6"/>
  <c r="BD4"/>
  <c r="H8" i="53" l="1"/>
  <c r="B32" i="43" l="1"/>
  <c r="B30"/>
  <c r="B28"/>
  <c r="B32" i="42"/>
  <c r="B30"/>
  <c r="B32" i="37"/>
  <c r="B30"/>
  <c r="B32" i="38"/>
  <c r="B30"/>
  <c r="CD32" i="43" l="1"/>
  <c r="CD30"/>
  <c r="CC30"/>
  <c r="CD28"/>
  <c r="CC28"/>
  <c r="CB28"/>
  <c r="CD26"/>
  <c r="CC26"/>
  <c r="CB26"/>
  <c r="CA26"/>
  <c r="CD24"/>
  <c r="CC24"/>
  <c r="CB24"/>
  <c r="CA24"/>
  <c r="BZ24"/>
  <c r="CD22"/>
  <c r="CC22"/>
  <c r="CB22"/>
  <c r="CA22"/>
  <c r="BZ22"/>
  <c r="BY22"/>
  <c r="CD20"/>
  <c r="CC20"/>
  <c r="CB20"/>
  <c r="CA20"/>
  <c r="BZ20"/>
  <c r="BY20"/>
  <c r="BX20"/>
  <c r="CD18"/>
  <c r="CC18"/>
  <c r="CB18"/>
  <c r="CA18"/>
  <c r="BZ18"/>
  <c r="BY18"/>
  <c r="BX18"/>
  <c r="BW18"/>
  <c r="CD16"/>
  <c r="CC16"/>
  <c r="CB16"/>
  <c r="CA16"/>
  <c r="BZ16"/>
  <c r="BY16"/>
  <c r="BX16"/>
  <c r="BW16"/>
  <c r="BV16"/>
  <c r="CD14"/>
  <c r="CC14"/>
  <c r="CB14"/>
  <c r="CA14"/>
  <c r="BZ14"/>
  <c r="BY14"/>
  <c r="BX14"/>
  <c r="BW14"/>
  <c r="BV14"/>
  <c r="BU14"/>
  <c r="CD12"/>
  <c r="CC12"/>
  <c r="CB12"/>
  <c r="CA12"/>
  <c r="BZ12"/>
  <c r="BY12"/>
  <c r="BX12"/>
  <c r="BW12"/>
  <c r="BV12"/>
  <c r="BU12"/>
  <c r="BT12"/>
  <c r="CD10"/>
  <c r="CC10"/>
  <c r="CB10"/>
  <c r="CA10"/>
  <c r="BZ10"/>
  <c r="BY10"/>
  <c r="BX10"/>
  <c r="BW10"/>
  <c r="BV10"/>
  <c r="BU10"/>
  <c r="BT10"/>
  <c r="BS10"/>
  <c r="CD8"/>
  <c r="CC8"/>
  <c r="CB8"/>
  <c r="CA8"/>
  <c r="BZ8"/>
  <c r="BY8"/>
  <c r="BX8"/>
  <c r="BW8"/>
  <c r="BV8"/>
  <c r="BU8"/>
  <c r="BT8"/>
  <c r="BS8"/>
  <c r="BR8"/>
  <c r="CD6"/>
  <c r="CC6"/>
  <c r="CB6"/>
  <c r="CA6"/>
  <c r="BZ6"/>
  <c r="BY6"/>
  <c r="BX6"/>
  <c r="BW6"/>
  <c r="BV6"/>
  <c r="BU6"/>
  <c r="BT6"/>
  <c r="BS6"/>
  <c r="BR6"/>
  <c r="BQ6"/>
  <c r="CD4"/>
  <c r="CC4"/>
  <c r="CB4"/>
  <c r="CA4"/>
  <c r="BZ4"/>
  <c r="BY4"/>
  <c r="BX4"/>
  <c r="BW4"/>
  <c r="BV4"/>
  <c r="BU4"/>
  <c r="BT4"/>
  <c r="BS4"/>
  <c r="BR4"/>
  <c r="BQ4"/>
  <c r="BP4"/>
  <c r="BL4" s="1"/>
  <c r="BH4"/>
  <c r="BG2"/>
  <c r="CD32" i="42"/>
  <c r="CD30"/>
  <c r="CC30"/>
  <c r="CD28"/>
  <c r="CC28"/>
  <c r="CB28"/>
  <c r="CD26"/>
  <c r="CC26"/>
  <c r="CB26"/>
  <c r="CA26"/>
  <c r="CD24"/>
  <c r="CC24"/>
  <c r="CB24"/>
  <c r="CA24"/>
  <c r="BZ24"/>
  <c r="CD22"/>
  <c r="CC22"/>
  <c r="CB22"/>
  <c r="CA22"/>
  <c r="BZ22"/>
  <c r="BY22"/>
  <c r="CD20"/>
  <c r="CC20"/>
  <c r="CB20"/>
  <c r="CA20"/>
  <c r="BZ20"/>
  <c r="BY20"/>
  <c r="BX20"/>
  <c r="CD18"/>
  <c r="CC18"/>
  <c r="CB18"/>
  <c r="CA18"/>
  <c r="BZ18"/>
  <c r="BY18"/>
  <c r="BX18"/>
  <c r="BW18"/>
  <c r="CD16"/>
  <c r="CC16"/>
  <c r="CB16"/>
  <c r="CA16"/>
  <c r="BZ16"/>
  <c r="BY16"/>
  <c r="BX16"/>
  <c r="BW16"/>
  <c r="BV16"/>
  <c r="CD14"/>
  <c r="CC14"/>
  <c r="CB14"/>
  <c r="CA14"/>
  <c r="BZ14"/>
  <c r="BY14"/>
  <c r="BX14"/>
  <c r="BW14"/>
  <c r="BV14"/>
  <c r="BU14"/>
  <c r="CD12"/>
  <c r="CC12"/>
  <c r="CB12"/>
  <c r="CA12"/>
  <c r="BZ12"/>
  <c r="BY12"/>
  <c r="BX12"/>
  <c r="BW12"/>
  <c r="BV12"/>
  <c r="BU12"/>
  <c r="BT12"/>
  <c r="CD10"/>
  <c r="CC10"/>
  <c r="CB10"/>
  <c r="CA10"/>
  <c r="BZ10"/>
  <c r="BY10"/>
  <c r="BX10"/>
  <c r="BW10"/>
  <c r="BV10"/>
  <c r="BU10"/>
  <c r="BT10"/>
  <c r="BS10"/>
  <c r="CD8"/>
  <c r="CC8"/>
  <c r="CB8"/>
  <c r="CA8"/>
  <c r="BZ8"/>
  <c r="BY8"/>
  <c r="BX8"/>
  <c r="BW8"/>
  <c r="BV8"/>
  <c r="BU8"/>
  <c r="BT8"/>
  <c r="BS8"/>
  <c r="BR8"/>
  <c r="CD6"/>
  <c r="CC6"/>
  <c r="CB6"/>
  <c r="CA6"/>
  <c r="BZ6"/>
  <c r="BY6"/>
  <c r="BX6"/>
  <c r="BW6"/>
  <c r="BV6"/>
  <c r="BU6"/>
  <c r="BT6"/>
  <c r="BS6"/>
  <c r="BR6"/>
  <c r="BQ6"/>
  <c r="CD4"/>
  <c r="CC4"/>
  <c r="CB4"/>
  <c r="CA4"/>
  <c r="BZ4"/>
  <c r="BY4"/>
  <c r="BX4"/>
  <c r="BW4"/>
  <c r="BV4"/>
  <c r="BU4"/>
  <c r="BT4"/>
  <c r="BS4"/>
  <c r="BR4"/>
  <c r="BQ4"/>
  <c r="BM4" s="1"/>
  <c r="BP4"/>
  <c r="BN4"/>
  <c r="BJ4"/>
  <c r="BG2"/>
  <c r="CD32" i="38"/>
  <c r="CD30"/>
  <c r="CC30"/>
  <c r="CD28"/>
  <c r="CC28"/>
  <c r="CB28"/>
  <c r="CD26"/>
  <c r="CC26"/>
  <c r="CB26"/>
  <c r="CA26"/>
  <c r="CD24"/>
  <c r="CC24"/>
  <c r="CB24"/>
  <c r="CA24"/>
  <c r="BZ24"/>
  <c r="CD22"/>
  <c r="CC22"/>
  <c r="CB22"/>
  <c r="CA22"/>
  <c r="BZ22"/>
  <c r="BY22"/>
  <c r="CD20"/>
  <c r="CC20"/>
  <c r="CB20"/>
  <c r="CA20"/>
  <c r="BZ20"/>
  <c r="BY20"/>
  <c r="BX20"/>
  <c r="CD18"/>
  <c r="CC18"/>
  <c r="CB18"/>
  <c r="CA18"/>
  <c r="BZ18"/>
  <c r="BY18"/>
  <c r="BX18"/>
  <c r="BW18"/>
  <c r="CD16"/>
  <c r="CC16"/>
  <c r="CB16"/>
  <c r="CA16"/>
  <c r="BZ16"/>
  <c r="BY16"/>
  <c r="BX16"/>
  <c r="BW16"/>
  <c r="BV16"/>
  <c r="CD14"/>
  <c r="CC14"/>
  <c r="CB14"/>
  <c r="CA14"/>
  <c r="BZ14"/>
  <c r="BY14"/>
  <c r="BX14"/>
  <c r="BW14"/>
  <c r="BV14"/>
  <c r="BU14"/>
  <c r="CD12"/>
  <c r="CC12"/>
  <c r="CB12"/>
  <c r="CA12"/>
  <c r="BZ12"/>
  <c r="BY12"/>
  <c r="BX12"/>
  <c r="BW12"/>
  <c r="BV12"/>
  <c r="BU12"/>
  <c r="BT12"/>
  <c r="CD10"/>
  <c r="CC10"/>
  <c r="CB10"/>
  <c r="CA10"/>
  <c r="BZ10"/>
  <c r="BY10"/>
  <c r="BX10"/>
  <c r="BW10"/>
  <c r="BV10"/>
  <c r="BU10"/>
  <c r="BT10"/>
  <c r="BS10"/>
  <c r="CD8"/>
  <c r="CC8"/>
  <c r="CB8"/>
  <c r="CA8"/>
  <c r="BZ8"/>
  <c r="BY8"/>
  <c r="BX8"/>
  <c r="BW8"/>
  <c r="BV8"/>
  <c r="BU8"/>
  <c r="BT8"/>
  <c r="BS8"/>
  <c r="BR8"/>
  <c r="CD6"/>
  <c r="CC6"/>
  <c r="CB6"/>
  <c r="CA6"/>
  <c r="BZ6"/>
  <c r="BY6"/>
  <c r="BX6"/>
  <c r="BW6"/>
  <c r="BV6"/>
  <c r="BU6"/>
  <c r="BT6"/>
  <c r="BS6"/>
  <c r="BR6"/>
  <c r="BQ6"/>
  <c r="CD4"/>
  <c r="CC4"/>
  <c r="CB4"/>
  <c r="CA4"/>
  <c r="BZ4"/>
  <c r="BY4"/>
  <c r="BX4"/>
  <c r="BW4"/>
  <c r="BV4"/>
  <c r="BU4"/>
  <c r="BT4"/>
  <c r="BS4"/>
  <c r="BR4"/>
  <c r="BQ4"/>
  <c r="BM4" s="1"/>
  <c r="BP4"/>
  <c r="BN4"/>
  <c r="BJ4"/>
  <c r="BG2"/>
  <c r="CD32" i="37"/>
  <c r="CD30"/>
  <c r="CC30"/>
  <c r="CD28"/>
  <c r="CC28"/>
  <c r="CB28"/>
  <c r="CD26"/>
  <c r="CC26"/>
  <c r="CB26"/>
  <c r="CA26"/>
  <c r="CD24"/>
  <c r="CC24"/>
  <c r="CB24"/>
  <c r="CA24"/>
  <c r="BZ24"/>
  <c r="CD22"/>
  <c r="CC22"/>
  <c r="CB22"/>
  <c r="CA22"/>
  <c r="BZ22"/>
  <c r="BY22"/>
  <c r="CD20"/>
  <c r="CC20"/>
  <c r="CB20"/>
  <c r="CA20"/>
  <c r="BZ20"/>
  <c r="BY20"/>
  <c r="BX20"/>
  <c r="CD18"/>
  <c r="CC18"/>
  <c r="CB18"/>
  <c r="CA18"/>
  <c r="BZ18"/>
  <c r="BY18"/>
  <c r="BX18"/>
  <c r="BW18"/>
  <c r="CD16"/>
  <c r="CC16"/>
  <c r="CB16"/>
  <c r="CA16"/>
  <c r="BZ16"/>
  <c r="BY16"/>
  <c r="BX16"/>
  <c r="BW16"/>
  <c r="BV16"/>
  <c r="CD14"/>
  <c r="CC14"/>
  <c r="CB14"/>
  <c r="CA14"/>
  <c r="BZ14"/>
  <c r="BY14"/>
  <c r="BX14"/>
  <c r="BW14"/>
  <c r="BV14"/>
  <c r="BU14"/>
  <c r="CD12"/>
  <c r="CC12"/>
  <c r="CB12"/>
  <c r="CA12"/>
  <c r="BZ12"/>
  <c r="BY12"/>
  <c r="BX12"/>
  <c r="BW12"/>
  <c r="BV12"/>
  <c r="BU12"/>
  <c r="BT12"/>
  <c r="CD10"/>
  <c r="CC10"/>
  <c r="CB10"/>
  <c r="CA10"/>
  <c r="BZ10"/>
  <c r="BY10"/>
  <c r="BX10"/>
  <c r="BW10"/>
  <c r="BV10"/>
  <c r="BU10"/>
  <c r="BT10"/>
  <c r="BS10"/>
  <c r="CD8"/>
  <c r="CC8"/>
  <c r="CB8"/>
  <c r="CA8"/>
  <c r="BZ8"/>
  <c r="BY8"/>
  <c r="BX8"/>
  <c r="BW8"/>
  <c r="BV8"/>
  <c r="BU8"/>
  <c r="BT8"/>
  <c r="BS8"/>
  <c r="BR8"/>
  <c r="CD6"/>
  <c r="CC6"/>
  <c r="CB6"/>
  <c r="CA6"/>
  <c r="BZ6"/>
  <c r="BY6"/>
  <c r="BX6"/>
  <c r="BW6"/>
  <c r="BV6"/>
  <c r="BU6"/>
  <c r="BT6"/>
  <c r="BS6"/>
  <c r="BR6"/>
  <c r="BQ6"/>
  <c r="CD4"/>
  <c r="CC4"/>
  <c r="CB4"/>
  <c r="CA4"/>
  <c r="BZ4"/>
  <c r="BY4"/>
  <c r="BX4"/>
  <c r="BW4"/>
  <c r="BV4"/>
  <c r="BU4"/>
  <c r="BT4"/>
  <c r="BS4"/>
  <c r="BR4"/>
  <c r="BQ4"/>
  <c r="BM4" s="1"/>
  <c r="BP4"/>
  <c r="BN4"/>
  <c r="BL4"/>
  <c r="BJ4"/>
  <c r="BH4"/>
  <c r="BG2"/>
  <c r="BH4" i="38" l="1"/>
  <c r="BL4"/>
  <c r="BH4" i="42"/>
  <c r="BL4"/>
  <c r="BN4" i="43"/>
  <c r="BJ4"/>
  <c r="BM4"/>
  <c r="BI4"/>
  <c r="BG4" s="1"/>
  <c r="BD4" s="1"/>
  <c r="BK4"/>
  <c r="BI4" i="42"/>
  <c r="BK4"/>
  <c r="BI4" i="38"/>
  <c r="BG4" s="1"/>
  <c r="BD4" s="1"/>
  <c r="BK4"/>
  <c r="BI4" i="37"/>
  <c r="BK4"/>
  <c r="AP4" i="16"/>
  <c r="AP2"/>
  <c r="AP1"/>
  <c r="H31" i="47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7" i="41"/>
  <c r="I7"/>
  <c r="H8"/>
  <c r="I8"/>
  <c r="H9"/>
  <c r="I9"/>
  <c r="H10"/>
  <c r="I10"/>
  <c r="H11"/>
  <c r="I11"/>
  <c r="H12"/>
  <c r="I12"/>
  <c r="H13"/>
  <c r="I13"/>
  <c r="B28" i="37"/>
  <c r="B28" i="38"/>
  <c r="B26"/>
  <c r="BD12" i="16"/>
  <c r="BE15"/>
  <c r="BC10"/>
  <c r="BC14"/>
  <c r="BC12"/>
  <c r="BE21"/>
  <c r="BC15"/>
  <c r="BE16"/>
  <c r="BE18"/>
  <c r="BD8"/>
  <c r="BC7"/>
  <c r="BE10"/>
  <c r="BD13"/>
  <c r="BD9"/>
  <c r="BD16"/>
  <c r="BE9"/>
  <c r="BE14"/>
  <c r="BC11"/>
  <c r="BE19"/>
  <c r="BC13"/>
  <c r="BC8"/>
  <c r="BD11"/>
  <c r="BD14"/>
  <c r="BD19"/>
  <c r="BD15"/>
  <c r="BD20"/>
  <c r="BD7"/>
  <c r="BD21"/>
  <c r="BE13"/>
  <c r="BC20"/>
  <c r="BC21"/>
  <c r="BC18"/>
  <c r="BE11"/>
  <c r="BE20"/>
  <c r="BC17"/>
  <c r="BC9"/>
  <c r="BC19"/>
  <c r="BC16"/>
  <c r="BE17"/>
  <c r="BD17"/>
  <c r="BE8"/>
  <c r="BD18"/>
  <c r="BD10"/>
  <c r="BE12"/>
  <c r="BG4" i="37" l="1"/>
  <c r="BG4" i="42"/>
  <c r="BD4" s="1"/>
  <c r="B26" i="43"/>
  <c r="B24"/>
  <c r="B22"/>
  <c r="B20"/>
  <c r="B18"/>
  <c r="B16"/>
  <c r="B14"/>
  <c r="B12"/>
  <c r="B10"/>
  <c r="B8"/>
  <c r="B6"/>
  <c r="B4"/>
  <c r="B28" i="42"/>
  <c r="B26"/>
  <c r="B24"/>
  <c r="B22"/>
  <c r="B20"/>
  <c r="B18"/>
  <c r="B16"/>
  <c r="B14"/>
  <c r="B12"/>
  <c r="B10"/>
  <c r="B8"/>
  <c r="B6"/>
  <c r="B4"/>
  <c r="B24" i="38"/>
  <c r="B22"/>
  <c r="B20"/>
  <c r="B18"/>
  <c r="B16"/>
  <c r="B14"/>
  <c r="B12"/>
  <c r="B10"/>
  <c r="B8"/>
  <c r="B6"/>
  <c r="B4"/>
  <c r="B26" i="37"/>
  <c r="B16"/>
  <c r="B14"/>
  <c r="B24"/>
  <c r="B22"/>
  <c r="B20"/>
  <c r="B18"/>
  <c r="B12"/>
  <c r="B10"/>
  <c r="B8"/>
  <c r="B6"/>
  <c r="B4"/>
  <c r="AJ3" i="43" l="1"/>
  <c r="B3" i="62"/>
  <c r="D3"/>
  <c r="F3"/>
  <c r="X31" i="16"/>
  <c r="W31"/>
  <c r="V31"/>
  <c r="U31"/>
  <c r="T31"/>
  <c r="S31"/>
  <c r="X30"/>
  <c r="W30"/>
  <c r="V30"/>
  <c r="U30"/>
  <c r="T30"/>
  <c r="S30"/>
  <c r="X29"/>
  <c r="W29"/>
  <c r="V29"/>
  <c r="U29"/>
  <c r="T29"/>
  <c r="S29"/>
  <c r="X28"/>
  <c r="W28"/>
  <c r="V28"/>
  <c r="U28"/>
  <c r="T28"/>
  <c r="S28"/>
  <c r="X27"/>
  <c r="W27"/>
  <c r="V27"/>
  <c r="U27"/>
  <c r="T27"/>
  <c r="S27"/>
  <c r="X26"/>
  <c r="W26"/>
  <c r="V26"/>
  <c r="U26"/>
  <c r="T26"/>
  <c r="S26"/>
  <c r="X25"/>
  <c r="W25"/>
  <c r="V25"/>
  <c r="U25"/>
  <c r="T25"/>
  <c r="S25"/>
  <c r="X24"/>
  <c r="W24"/>
  <c r="V24"/>
  <c r="U24"/>
  <c r="T24"/>
  <c r="S24"/>
  <c r="X23"/>
  <c r="W23"/>
  <c r="V23"/>
  <c r="U23"/>
  <c r="T23"/>
  <c r="S23"/>
  <c r="X22"/>
  <c r="W22"/>
  <c r="V22"/>
  <c r="U22"/>
  <c r="T22"/>
  <c r="S22"/>
  <c r="X21"/>
  <c r="W21"/>
  <c r="V21"/>
  <c r="U21"/>
  <c r="T21"/>
  <c r="S21"/>
  <c r="X20"/>
  <c r="W20"/>
  <c r="V20"/>
  <c r="U20"/>
  <c r="T20"/>
  <c r="S20"/>
  <c r="X19"/>
  <c r="W19"/>
  <c r="V19"/>
  <c r="U19"/>
  <c r="T19"/>
  <c r="S19"/>
  <c r="X18"/>
  <c r="W18"/>
  <c r="V18"/>
  <c r="U18"/>
  <c r="T18"/>
  <c r="S18"/>
  <c r="X17"/>
  <c r="W17"/>
  <c r="V17"/>
  <c r="U17"/>
  <c r="T17"/>
  <c r="S17"/>
  <c r="X16"/>
  <c r="W16"/>
  <c r="V16"/>
  <c r="U16"/>
  <c r="T16"/>
  <c r="S16"/>
  <c r="X15"/>
  <c r="W15"/>
  <c r="V15"/>
  <c r="U15"/>
  <c r="T15"/>
  <c r="S15"/>
  <c r="X14"/>
  <c r="W14"/>
  <c r="V14"/>
  <c r="U14"/>
  <c r="T14"/>
  <c r="S14"/>
  <c r="X13"/>
  <c r="W13"/>
  <c r="V13"/>
  <c r="U13"/>
  <c r="T13"/>
  <c r="S13"/>
  <c r="X12"/>
  <c r="W12"/>
  <c r="V12"/>
  <c r="U12"/>
  <c r="T12"/>
  <c r="S12"/>
  <c r="X11"/>
  <c r="W11"/>
  <c r="V11"/>
  <c r="U11"/>
  <c r="T11"/>
  <c r="S11"/>
  <c r="X10"/>
  <c r="W10"/>
  <c r="V10"/>
  <c r="U10"/>
  <c r="T10"/>
  <c r="S10"/>
  <c r="X9"/>
  <c r="W9"/>
  <c r="V9"/>
  <c r="U9"/>
  <c r="T9"/>
  <c r="S9"/>
  <c r="X8"/>
  <c r="W8"/>
  <c r="V8"/>
  <c r="U8"/>
  <c r="T8"/>
  <c r="S8"/>
  <c r="X7"/>
  <c r="W7"/>
  <c r="V7"/>
  <c r="U7"/>
  <c r="T7"/>
  <c r="S7"/>
  <c r="Q31"/>
  <c r="P31"/>
  <c r="O31"/>
  <c r="N31"/>
  <c r="M31"/>
  <c r="L31"/>
  <c r="K31"/>
  <c r="Q30"/>
  <c r="P30"/>
  <c r="O30"/>
  <c r="N30"/>
  <c r="M30"/>
  <c r="L30"/>
  <c r="K30"/>
  <c r="Q29"/>
  <c r="P29"/>
  <c r="O29"/>
  <c r="N29"/>
  <c r="M29"/>
  <c r="L29"/>
  <c r="K29"/>
  <c r="Q28"/>
  <c r="P28"/>
  <c r="O28"/>
  <c r="N28"/>
  <c r="M28"/>
  <c r="L28"/>
  <c r="K28"/>
  <c r="Q27"/>
  <c r="P27"/>
  <c r="O27"/>
  <c r="N27"/>
  <c r="M27"/>
  <c r="L27"/>
  <c r="K27"/>
  <c r="Q26"/>
  <c r="P26"/>
  <c r="O26"/>
  <c r="N26"/>
  <c r="M26"/>
  <c r="L26"/>
  <c r="K26"/>
  <c r="Q25"/>
  <c r="P25"/>
  <c r="O25"/>
  <c r="N25"/>
  <c r="M25"/>
  <c r="L25"/>
  <c r="K25"/>
  <c r="Q24"/>
  <c r="P24"/>
  <c r="O24"/>
  <c r="N24"/>
  <c r="M24"/>
  <c r="L24"/>
  <c r="K24"/>
  <c r="Q23"/>
  <c r="P23"/>
  <c r="O23"/>
  <c r="N23"/>
  <c r="M23"/>
  <c r="L23"/>
  <c r="K23"/>
  <c r="Q22"/>
  <c r="P22"/>
  <c r="O22"/>
  <c r="N22"/>
  <c r="M22"/>
  <c r="L22"/>
  <c r="K22"/>
  <c r="Q21"/>
  <c r="P21"/>
  <c r="O21"/>
  <c r="N21"/>
  <c r="M21"/>
  <c r="L21"/>
  <c r="K21"/>
  <c r="Q20"/>
  <c r="P20"/>
  <c r="O20"/>
  <c r="N20"/>
  <c r="M20"/>
  <c r="L20"/>
  <c r="K20"/>
  <c r="Q19"/>
  <c r="P19"/>
  <c r="O19"/>
  <c r="N19"/>
  <c r="M19"/>
  <c r="L19"/>
  <c r="K19"/>
  <c r="Q18"/>
  <c r="P18"/>
  <c r="O18"/>
  <c r="N18"/>
  <c r="M18"/>
  <c r="L18"/>
  <c r="K18"/>
  <c r="Q17"/>
  <c r="P17"/>
  <c r="O17"/>
  <c r="N17"/>
  <c r="M17"/>
  <c r="L17"/>
  <c r="K17"/>
  <c r="Q16"/>
  <c r="P16"/>
  <c r="O16"/>
  <c r="N16"/>
  <c r="M16"/>
  <c r="L16"/>
  <c r="K16"/>
  <c r="Q15"/>
  <c r="P15"/>
  <c r="O15"/>
  <c r="N15"/>
  <c r="M15"/>
  <c r="L15"/>
  <c r="K15"/>
  <c r="Q14"/>
  <c r="P14"/>
  <c r="O14"/>
  <c r="N14"/>
  <c r="M14"/>
  <c r="L14"/>
  <c r="K14"/>
  <c r="Q13"/>
  <c r="P13"/>
  <c r="O13"/>
  <c r="N13"/>
  <c r="M13"/>
  <c r="L13"/>
  <c r="K13"/>
  <c r="Q12"/>
  <c r="P12"/>
  <c r="O12"/>
  <c r="N12"/>
  <c r="M12"/>
  <c r="L12"/>
  <c r="K12"/>
  <c r="Q11"/>
  <c r="P11"/>
  <c r="O11"/>
  <c r="N11"/>
  <c r="M11"/>
  <c r="L11"/>
  <c r="K11"/>
  <c r="Q10"/>
  <c r="P10"/>
  <c r="O10"/>
  <c r="N10"/>
  <c r="M10"/>
  <c r="L10"/>
  <c r="K10"/>
  <c r="Q9"/>
  <c r="P9"/>
  <c r="O9"/>
  <c r="N9"/>
  <c r="M9"/>
  <c r="L9"/>
  <c r="K9"/>
  <c r="Q8"/>
  <c r="P8"/>
  <c r="O8"/>
  <c r="N8"/>
  <c r="M8"/>
  <c r="L8"/>
  <c r="K8"/>
  <c r="Q7"/>
  <c r="P7"/>
  <c r="O7"/>
  <c r="N7"/>
  <c r="M7"/>
  <c r="L7"/>
  <c r="K7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C9"/>
  <c r="AE8"/>
  <c r="AD8"/>
  <c r="AC8"/>
  <c r="AC7"/>
  <c r="BD188" i="63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Q1" s="1"/>
  <c r="AU1"/>
  <c r="AT1"/>
  <c r="AS1"/>
  <c r="AR1"/>
  <c r="AQ1"/>
  <c r="AP1"/>
  <c r="AO1"/>
  <c r="AN1"/>
  <c r="AM1"/>
  <c r="AL1"/>
  <c r="AK1"/>
  <c r="AJ1"/>
  <c r="AI1"/>
  <c r="AH1"/>
  <c r="AG1"/>
  <c r="AF1"/>
  <c r="R1"/>
  <c r="BD188" i="62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Q1" s="1"/>
  <c r="AU1"/>
  <c r="AT1"/>
  <c r="AS1"/>
  <c r="AR1"/>
  <c r="AQ1"/>
  <c r="AP1"/>
  <c r="AO1"/>
  <c r="AN1"/>
  <c r="AM1"/>
  <c r="AL1"/>
  <c r="AK1"/>
  <c r="AJ1"/>
  <c r="AI1"/>
  <c r="AH1"/>
  <c r="AG1"/>
  <c r="AF1"/>
  <c r="R1"/>
  <c r="BD188" i="61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Q1" s="1"/>
  <c r="AU1"/>
  <c r="AT1"/>
  <c r="AS1"/>
  <c r="AR1"/>
  <c r="AQ1"/>
  <c r="AP1"/>
  <c r="AO1"/>
  <c r="AN1"/>
  <c r="AM1"/>
  <c r="AL1"/>
  <c r="AK1"/>
  <c r="AJ1"/>
  <c r="AI1"/>
  <c r="AH1"/>
  <c r="AG1"/>
  <c r="AF1"/>
  <c r="R1"/>
  <c r="BD188" i="60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R1"/>
  <c r="Q1"/>
  <c r="BD188" i="59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R1"/>
  <c r="Q1"/>
  <c r="BD188" i="5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Q1" s="1"/>
  <c r="AU1"/>
  <c r="AT1"/>
  <c r="AS1"/>
  <c r="AR1"/>
  <c r="AQ1"/>
  <c r="AP1"/>
  <c r="AO1"/>
  <c r="AN1"/>
  <c r="AM1"/>
  <c r="AL1"/>
  <c r="AK1"/>
  <c r="AJ1"/>
  <c r="AI1"/>
  <c r="AH1"/>
  <c r="AG1"/>
  <c r="AF1"/>
  <c r="R1"/>
  <c r="BD188" i="57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Q1" s="1"/>
  <c r="AU1"/>
  <c r="AT1"/>
  <c r="AS1"/>
  <c r="AR1"/>
  <c r="AQ1"/>
  <c r="AP1"/>
  <c r="AO1"/>
  <c r="AN1"/>
  <c r="AM1"/>
  <c r="AL1"/>
  <c r="AK1"/>
  <c r="AJ1"/>
  <c r="AI1"/>
  <c r="AH1"/>
  <c r="AG1"/>
  <c r="AF1"/>
  <c r="R1"/>
  <c r="BD188" i="56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 s="1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Q1" s="1"/>
  <c r="AU1"/>
  <c r="AT1"/>
  <c r="AS1"/>
  <c r="AR1"/>
  <c r="AQ1"/>
  <c r="AP1"/>
  <c r="AO1"/>
  <c r="AN1"/>
  <c r="AM1"/>
  <c r="AL1"/>
  <c r="AK1"/>
  <c r="AJ1"/>
  <c r="AI1"/>
  <c r="AH1"/>
  <c r="AG1"/>
  <c r="AF1"/>
  <c r="R1"/>
  <c r="BD188" i="55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Q1" s="1"/>
  <c r="AU1"/>
  <c r="AT1"/>
  <c r="AS1"/>
  <c r="AR1"/>
  <c r="AQ1"/>
  <c r="AP1"/>
  <c r="AO1"/>
  <c r="AN1"/>
  <c r="AM1"/>
  <c r="AL1"/>
  <c r="AK1"/>
  <c r="AJ1"/>
  <c r="AI1"/>
  <c r="AH1"/>
  <c r="AG1"/>
  <c r="AF1"/>
  <c r="R1"/>
  <c r="BD188" i="54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R1"/>
  <c r="Q1"/>
  <c r="BD188" i="53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Q1" s="1"/>
  <c r="AU1"/>
  <c r="AT1"/>
  <c r="AS1"/>
  <c r="AR1"/>
  <c r="AQ1"/>
  <c r="AP1"/>
  <c r="AO1"/>
  <c r="AN1"/>
  <c r="AM1"/>
  <c r="AL1"/>
  <c r="AK1"/>
  <c r="AJ1"/>
  <c r="AI1"/>
  <c r="AH1"/>
  <c r="AG1"/>
  <c r="AF1"/>
  <c r="R1"/>
  <c r="BD188" i="52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F3"/>
  <c r="D3"/>
  <c r="B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R1"/>
  <c r="Q1"/>
  <c r="BD188" i="51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A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R1"/>
  <c r="BD188" i="50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V36"/>
  <c r="R36"/>
  <c r="P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V35"/>
  <c r="R35"/>
  <c r="P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V32"/>
  <c r="U32"/>
  <c r="T32"/>
  <c r="S32"/>
  <c r="R32"/>
  <c r="Q32"/>
  <c r="P32"/>
  <c r="O32"/>
  <c r="N32"/>
  <c r="M32"/>
  <c r="L32"/>
  <c r="K32"/>
  <c r="J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Z31"/>
  <c r="Y31"/>
  <c r="H31"/>
  <c r="G31"/>
  <c r="AB31" s="1"/>
  <c r="A31"/>
  <c r="AC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Z30"/>
  <c r="Y30"/>
  <c r="H30"/>
  <c r="G30"/>
  <c r="AB30" s="1"/>
  <c r="A30"/>
  <c r="AC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Z29"/>
  <c r="Y29"/>
  <c r="H29"/>
  <c r="G29"/>
  <c r="AB29" s="1"/>
  <c r="A29"/>
  <c r="AC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Z28"/>
  <c r="Y28"/>
  <c r="H28"/>
  <c r="G28"/>
  <c r="AB28" s="1"/>
  <c r="A28"/>
  <c r="AC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Z27"/>
  <c r="Y27"/>
  <c r="H27"/>
  <c r="G27"/>
  <c r="AB27" s="1"/>
  <c r="A27"/>
  <c r="AC27" s="1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Z26"/>
  <c r="Y26"/>
  <c r="H26"/>
  <c r="G26"/>
  <c r="AB26" s="1"/>
  <c r="A26"/>
  <c r="AC26" s="1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Z25"/>
  <c r="Y25"/>
  <c r="H25"/>
  <c r="G25"/>
  <c r="AB25" s="1"/>
  <c r="A25"/>
  <c r="AC25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Z24"/>
  <c r="Y24"/>
  <c r="H24"/>
  <c r="G24"/>
  <c r="AB24" s="1"/>
  <c r="A24"/>
  <c r="AC24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Z23"/>
  <c r="Y23"/>
  <c r="H23"/>
  <c r="G23"/>
  <c r="AB23" s="1"/>
  <c r="A23"/>
  <c r="AC23" s="1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Z22"/>
  <c r="Y22"/>
  <c r="H22"/>
  <c r="G22"/>
  <c r="AB22" s="1"/>
  <c r="A22"/>
  <c r="AC22" s="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Z21"/>
  <c r="Y21"/>
  <c r="H21"/>
  <c r="G21"/>
  <c r="AB21" s="1"/>
  <c r="A21"/>
  <c r="AC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Z20"/>
  <c r="Y20"/>
  <c r="H20"/>
  <c r="G20"/>
  <c r="AB20" s="1"/>
  <c r="A20"/>
  <c r="AC20" s="1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Z19"/>
  <c r="Y19"/>
  <c r="H19"/>
  <c r="G19"/>
  <c r="AB19" s="1"/>
  <c r="A19"/>
  <c r="AC19" s="1"/>
  <c r="BD18"/>
  <c r="BC18"/>
  <c r="BB18"/>
  <c r="BA18"/>
  <c r="AZ18"/>
  <c r="AY18"/>
  <c r="AX18"/>
  <c r="AW18"/>
  <c r="AV18"/>
  <c r="AU18"/>
  <c r="AO18"/>
  <c r="AN18"/>
  <c r="AM18"/>
  <c r="AL18"/>
  <c r="AK18"/>
  <c r="AJ18"/>
  <c r="AI18"/>
  <c r="AH18"/>
  <c r="Z18"/>
  <c r="Y18"/>
  <c r="H18"/>
  <c r="G18"/>
  <c r="AB18" s="1"/>
  <c r="A18"/>
  <c r="AC18" s="1"/>
  <c r="BD17"/>
  <c r="BC17"/>
  <c r="BB17"/>
  <c r="BA17"/>
  <c r="AZ17"/>
  <c r="AY17"/>
  <c r="AX17"/>
  <c r="AW17"/>
  <c r="AV17"/>
  <c r="AU17"/>
  <c r="AO17"/>
  <c r="AN17"/>
  <c r="AM17"/>
  <c r="AL17"/>
  <c r="AK17"/>
  <c r="AJ17"/>
  <c r="AI17"/>
  <c r="AH17"/>
  <c r="Z17"/>
  <c r="Y17"/>
  <c r="H17"/>
  <c r="G17"/>
  <c r="AB17" s="1"/>
  <c r="A17"/>
  <c r="AC17" s="1"/>
  <c r="BD16"/>
  <c r="BC16"/>
  <c r="BB16"/>
  <c r="BA16"/>
  <c r="AZ16"/>
  <c r="AY16"/>
  <c r="AX16"/>
  <c r="AW16"/>
  <c r="AV16"/>
  <c r="AU16"/>
  <c r="AO16"/>
  <c r="AN16"/>
  <c r="AM16"/>
  <c r="AL16"/>
  <c r="AK16"/>
  <c r="AJ16"/>
  <c r="AI16"/>
  <c r="AH16"/>
  <c r="Z16"/>
  <c r="Y16"/>
  <c r="H16"/>
  <c r="G16"/>
  <c r="AB16" s="1"/>
  <c r="A16"/>
  <c r="AC16" s="1"/>
  <c r="BD15"/>
  <c r="BC15"/>
  <c r="BB15"/>
  <c r="BA15"/>
  <c r="AZ15"/>
  <c r="AY15"/>
  <c r="AX15"/>
  <c r="AW15"/>
  <c r="AV15"/>
  <c r="AU15"/>
  <c r="AO15"/>
  <c r="AN15"/>
  <c r="AM15"/>
  <c r="AL15"/>
  <c r="AK15"/>
  <c r="AJ15"/>
  <c r="AI15"/>
  <c r="AH15"/>
  <c r="Z15"/>
  <c r="Y15"/>
  <c r="H15"/>
  <c r="G15"/>
  <c r="AB15" s="1"/>
  <c r="A15"/>
  <c r="AC15" s="1"/>
  <c r="BD14"/>
  <c r="BC14"/>
  <c r="BB14"/>
  <c r="BA14"/>
  <c r="AZ14"/>
  <c r="AY14"/>
  <c r="AX14"/>
  <c r="AW14"/>
  <c r="AV14"/>
  <c r="AU14"/>
  <c r="AO14"/>
  <c r="AN14"/>
  <c r="AM14"/>
  <c r="AL14"/>
  <c r="AK14"/>
  <c r="AJ14"/>
  <c r="AI14"/>
  <c r="AH14"/>
  <c r="Z14"/>
  <c r="Y14"/>
  <c r="H14"/>
  <c r="G14"/>
  <c r="AB14" s="1"/>
  <c r="A14"/>
  <c r="AC14" s="1"/>
  <c r="BD13"/>
  <c r="BC13"/>
  <c r="BB13"/>
  <c r="BA13"/>
  <c r="AZ13"/>
  <c r="AY13"/>
  <c r="AX13"/>
  <c r="AW13"/>
  <c r="AV13"/>
  <c r="AU13"/>
  <c r="AO13"/>
  <c r="AN13"/>
  <c r="AM13"/>
  <c r="AL13"/>
  <c r="AK13"/>
  <c r="AJ13"/>
  <c r="AI13"/>
  <c r="AH13"/>
  <c r="Z13"/>
  <c r="Y13"/>
  <c r="H13"/>
  <c r="G13"/>
  <c r="AB13" s="1"/>
  <c r="A13"/>
  <c r="AC13" s="1"/>
  <c r="BD12"/>
  <c r="BC12"/>
  <c r="BB12"/>
  <c r="BA12"/>
  <c r="AZ12"/>
  <c r="AY12"/>
  <c r="AX12"/>
  <c r="AW12"/>
  <c r="AV12"/>
  <c r="AU12"/>
  <c r="AO12"/>
  <c r="AN12"/>
  <c r="AM12"/>
  <c r="AL12"/>
  <c r="AK12"/>
  <c r="AJ12"/>
  <c r="AI12"/>
  <c r="AH12"/>
  <c r="Z12"/>
  <c r="Y12"/>
  <c r="H12"/>
  <c r="G12"/>
  <c r="AB12" s="1"/>
  <c r="A12"/>
  <c r="AC12" s="1"/>
  <c r="BD11"/>
  <c r="BC11"/>
  <c r="BB11"/>
  <c r="BA11"/>
  <c r="AZ11"/>
  <c r="AY11"/>
  <c r="AX11"/>
  <c r="AW11"/>
  <c r="AV11"/>
  <c r="AU11"/>
  <c r="AO11"/>
  <c r="AN11"/>
  <c r="AM11"/>
  <c r="AL11"/>
  <c r="AK11"/>
  <c r="AJ11"/>
  <c r="AI11"/>
  <c r="AH11"/>
  <c r="Z11"/>
  <c r="Y11"/>
  <c r="H11"/>
  <c r="G11"/>
  <c r="AB11" s="1"/>
  <c r="A11"/>
  <c r="AC11" s="1"/>
  <c r="BD10"/>
  <c r="BC10"/>
  <c r="BB10"/>
  <c r="BA10"/>
  <c r="AZ10"/>
  <c r="AY10"/>
  <c r="AX10"/>
  <c r="AW10"/>
  <c r="AV10"/>
  <c r="AU10"/>
  <c r="AO10"/>
  <c r="AN10"/>
  <c r="AM10"/>
  <c r="AL10"/>
  <c r="AK10"/>
  <c r="AJ10"/>
  <c r="AI10"/>
  <c r="AH10"/>
  <c r="Z10"/>
  <c r="Y10"/>
  <c r="H10"/>
  <c r="G10"/>
  <c r="AB10" s="1"/>
  <c r="A10"/>
  <c r="AC10" s="1"/>
  <c r="BD9"/>
  <c r="BC9"/>
  <c r="BB9"/>
  <c r="BA9"/>
  <c r="AZ9"/>
  <c r="AY9"/>
  <c r="AX9"/>
  <c r="AW9"/>
  <c r="AV9"/>
  <c r="AU9"/>
  <c r="AO9"/>
  <c r="AN9"/>
  <c r="AM9"/>
  <c r="AL9"/>
  <c r="AK9"/>
  <c r="AJ9"/>
  <c r="AI9"/>
  <c r="AH9"/>
  <c r="Z9"/>
  <c r="Y9"/>
  <c r="H9"/>
  <c r="G9"/>
  <c r="AB9" s="1"/>
  <c r="A9"/>
  <c r="AC9" s="1"/>
  <c r="BD8"/>
  <c r="BC8"/>
  <c r="BB8"/>
  <c r="BA8"/>
  <c r="AZ8"/>
  <c r="AY8"/>
  <c r="AX8"/>
  <c r="AW8"/>
  <c r="AV8"/>
  <c r="AU8"/>
  <c r="AO8"/>
  <c r="AN8"/>
  <c r="AM8"/>
  <c r="AL8"/>
  <c r="AK8"/>
  <c r="AJ8"/>
  <c r="AI8"/>
  <c r="AH8"/>
  <c r="Z8"/>
  <c r="Y8"/>
  <c r="H8"/>
  <c r="G8"/>
  <c r="AB8" s="1"/>
  <c r="A8"/>
  <c r="AC8" s="1"/>
  <c r="BD7"/>
  <c r="BC7"/>
  <c r="BB7"/>
  <c r="BA7"/>
  <c r="AZ7"/>
  <c r="AY7"/>
  <c r="AX7"/>
  <c r="AW7"/>
  <c r="AV7"/>
  <c r="AU7"/>
  <c r="AO7"/>
  <c r="AN7"/>
  <c r="AM7"/>
  <c r="AL7"/>
  <c r="AK7"/>
  <c r="AJ7"/>
  <c r="AI7"/>
  <c r="AH7"/>
  <c r="Z7"/>
  <c r="Y7"/>
  <c r="H7"/>
  <c r="G7"/>
  <c r="AB7" s="1"/>
  <c r="A7"/>
  <c r="AC7" s="1"/>
  <c r="BD6"/>
  <c r="BC6"/>
  <c r="BB6"/>
  <c r="BA6"/>
  <c r="AZ6"/>
  <c r="AY6"/>
  <c r="AX6"/>
  <c r="AW6"/>
  <c r="AV6"/>
  <c r="AU6"/>
  <c r="AO6"/>
  <c r="AN6"/>
  <c r="AM6"/>
  <c r="AL6"/>
  <c r="AK6"/>
  <c r="AJ6"/>
  <c r="AI6"/>
  <c r="AH6"/>
  <c r="AG6"/>
  <c r="AF6"/>
  <c r="BD5"/>
  <c r="BC5"/>
  <c r="BB5"/>
  <c r="BA5"/>
  <c r="AZ5"/>
  <c r="AY5"/>
  <c r="AX5"/>
  <c r="AW5"/>
  <c r="AV5"/>
  <c r="AU5"/>
  <c r="AO5"/>
  <c r="AN5"/>
  <c r="AM5"/>
  <c r="AL5"/>
  <c r="AK5"/>
  <c r="AJ5"/>
  <c r="AI5"/>
  <c r="AH5"/>
  <c r="AG5"/>
  <c r="AF5"/>
  <c r="BD4"/>
  <c r="BC4"/>
  <c r="BB4"/>
  <c r="BA4"/>
  <c r="AZ4"/>
  <c r="AY4"/>
  <c r="AX4"/>
  <c r="AW4"/>
  <c r="AV4"/>
  <c r="AU4"/>
  <c r="AO4"/>
  <c r="AN4"/>
  <c r="AM4"/>
  <c r="AL4"/>
  <c r="AK4"/>
  <c r="AJ4"/>
  <c r="AI4"/>
  <c r="AH4"/>
  <c r="AG4"/>
  <c r="AF4"/>
  <c r="Q4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N3"/>
  <c r="BD2"/>
  <c r="BC2"/>
  <c r="BB2"/>
  <c r="BA2"/>
  <c r="AZ2"/>
  <c r="AY2"/>
  <c r="AX2"/>
  <c r="AW2"/>
  <c r="AV2"/>
  <c r="Q1" s="1"/>
  <c r="AU2"/>
  <c r="AT2"/>
  <c r="AS2"/>
  <c r="AR2"/>
  <c r="AQ2"/>
  <c r="AP2"/>
  <c r="AO2"/>
  <c r="AN2"/>
  <c r="AM2"/>
  <c r="AL2"/>
  <c r="AK2"/>
  <c r="AJ2"/>
  <c r="AI2"/>
  <c r="AH2"/>
  <c r="AG2"/>
  <c r="AF2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R1"/>
  <c r="AF2" i="13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AF4"/>
  <c r="AG4"/>
  <c r="AH4"/>
  <c r="AI4"/>
  <c r="AJ4"/>
  <c r="AK4"/>
  <c r="AL4"/>
  <c r="AM4"/>
  <c r="AN4"/>
  <c r="AO4"/>
  <c r="AU4"/>
  <c r="AV4"/>
  <c r="AW4"/>
  <c r="AX4"/>
  <c r="AY4"/>
  <c r="AZ4"/>
  <c r="BA4"/>
  <c r="BB4"/>
  <c r="BC4"/>
  <c r="BD4"/>
  <c r="AF5"/>
  <c r="AG5"/>
  <c r="AH5"/>
  <c r="AI5"/>
  <c r="AJ5"/>
  <c r="AK5"/>
  <c r="AL5"/>
  <c r="AM5"/>
  <c r="AN5"/>
  <c r="AO5"/>
  <c r="AU5"/>
  <c r="AV5"/>
  <c r="AW5"/>
  <c r="AX5"/>
  <c r="AY5"/>
  <c r="AZ5"/>
  <c r="BA5"/>
  <c r="BB5"/>
  <c r="BC5"/>
  <c r="BD5"/>
  <c r="AF6"/>
  <c r="AG6"/>
  <c r="AH6"/>
  <c r="AI6"/>
  <c r="AJ6"/>
  <c r="AK6"/>
  <c r="AL6"/>
  <c r="AM6"/>
  <c r="AN6"/>
  <c r="AO6"/>
  <c r="AU6"/>
  <c r="AV6"/>
  <c r="AW6"/>
  <c r="AX6"/>
  <c r="AY6"/>
  <c r="AZ6"/>
  <c r="BA6"/>
  <c r="BB6"/>
  <c r="BC6"/>
  <c r="BD6"/>
  <c r="AH7"/>
  <c r="AI7"/>
  <c r="AJ7"/>
  <c r="AK7"/>
  <c r="AL7"/>
  <c r="AM7"/>
  <c r="AN7"/>
  <c r="AO7"/>
  <c r="AU7"/>
  <c r="AV7"/>
  <c r="AW7"/>
  <c r="AX7"/>
  <c r="AY7"/>
  <c r="AZ7"/>
  <c r="BA7"/>
  <c r="BB7"/>
  <c r="BC7"/>
  <c r="BD7"/>
  <c r="AH8"/>
  <c r="AI8"/>
  <c r="AJ8"/>
  <c r="AK8"/>
  <c r="AL8"/>
  <c r="AM8"/>
  <c r="AN8"/>
  <c r="AO8"/>
  <c r="AU8"/>
  <c r="AV8"/>
  <c r="AW8"/>
  <c r="AX8"/>
  <c r="AY8"/>
  <c r="AZ8"/>
  <c r="BA8"/>
  <c r="BB8"/>
  <c r="BC8"/>
  <c r="BD8"/>
  <c r="AH9"/>
  <c r="AI9"/>
  <c r="AJ9"/>
  <c r="AK9"/>
  <c r="AL9"/>
  <c r="AM9"/>
  <c r="AN9"/>
  <c r="AO9"/>
  <c r="AU9"/>
  <c r="AV9"/>
  <c r="AW9"/>
  <c r="AX9"/>
  <c r="AY9"/>
  <c r="AZ9"/>
  <c r="BA9"/>
  <c r="BB9"/>
  <c r="BC9"/>
  <c r="BD9"/>
  <c r="AH10"/>
  <c r="AI10"/>
  <c r="AJ10"/>
  <c r="AK10"/>
  <c r="AL10"/>
  <c r="AM10"/>
  <c r="AN10"/>
  <c r="AO10"/>
  <c r="AU10"/>
  <c r="AV10"/>
  <c r="AW10"/>
  <c r="AX10"/>
  <c r="AY10"/>
  <c r="AZ10"/>
  <c r="BA10"/>
  <c r="BB10"/>
  <c r="BC10"/>
  <c r="BD10"/>
  <c r="AH11"/>
  <c r="AI11"/>
  <c r="AJ11"/>
  <c r="AK11"/>
  <c r="AL11"/>
  <c r="AM11"/>
  <c r="AN11"/>
  <c r="AO11"/>
  <c r="AU11"/>
  <c r="AV11"/>
  <c r="AW11"/>
  <c r="AX11"/>
  <c r="AY11"/>
  <c r="AZ11"/>
  <c r="BA11"/>
  <c r="BB11"/>
  <c r="BC11"/>
  <c r="BD11"/>
  <c r="AH12"/>
  <c r="AI12"/>
  <c r="AJ12"/>
  <c r="AK12"/>
  <c r="AL12"/>
  <c r="AM12"/>
  <c r="AN12"/>
  <c r="AO12"/>
  <c r="AU12"/>
  <c r="AV12"/>
  <c r="AW12"/>
  <c r="AX12"/>
  <c r="AY12"/>
  <c r="AZ12"/>
  <c r="BA12"/>
  <c r="BB12"/>
  <c r="BC12"/>
  <c r="BD12"/>
  <c r="AH13"/>
  <c r="AI13"/>
  <c r="AJ13"/>
  <c r="AK13"/>
  <c r="AL13"/>
  <c r="AM13"/>
  <c r="AN13"/>
  <c r="AO13"/>
  <c r="AU13"/>
  <c r="AV13"/>
  <c r="AW13"/>
  <c r="AX13"/>
  <c r="AY13"/>
  <c r="AZ13"/>
  <c r="BA13"/>
  <c r="BB13"/>
  <c r="BC13"/>
  <c r="BD13"/>
  <c r="AH14"/>
  <c r="AI14"/>
  <c r="AJ14"/>
  <c r="AK14"/>
  <c r="AL14"/>
  <c r="AM14"/>
  <c r="AN14"/>
  <c r="AO14"/>
  <c r="AU14"/>
  <c r="AV14"/>
  <c r="AW14"/>
  <c r="AX14"/>
  <c r="AY14"/>
  <c r="AZ14"/>
  <c r="BA14"/>
  <c r="BB14"/>
  <c r="BC14"/>
  <c r="BD14"/>
  <c r="AH15"/>
  <c r="AI15"/>
  <c r="AJ15"/>
  <c r="AK15"/>
  <c r="AL15"/>
  <c r="AM15"/>
  <c r="AN15"/>
  <c r="AO15"/>
  <c r="AU15"/>
  <c r="AV15"/>
  <c r="AW15"/>
  <c r="AX15"/>
  <c r="AY15"/>
  <c r="AZ15"/>
  <c r="BA15"/>
  <c r="BB15"/>
  <c r="BC15"/>
  <c r="BD15"/>
  <c r="AH16"/>
  <c r="AI16"/>
  <c r="AJ16"/>
  <c r="AK16"/>
  <c r="AL16"/>
  <c r="AM16"/>
  <c r="AN16"/>
  <c r="AO16"/>
  <c r="AU16"/>
  <c r="AV16"/>
  <c r="AW16"/>
  <c r="AX16"/>
  <c r="AY16"/>
  <c r="AZ16"/>
  <c r="BA16"/>
  <c r="BB16"/>
  <c r="BC16"/>
  <c r="BD16"/>
  <c r="AH17"/>
  <c r="AI17"/>
  <c r="AJ17"/>
  <c r="AK17"/>
  <c r="AL17"/>
  <c r="AM17"/>
  <c r="AN17"/>
  <c r="AO17"/>
  <c r="AU17"/>
  <c r="AV17"/>
  <c r="AW17"/>
  <c r="AX17"/>
  <c r="AY17"/>
  <c r="AZ17"/>
  <c r="BA17"/>
  <c r="BB17"/>
  <c r="BC17"/>
  <c r="BD17"/>
  <c r="AH18"/>
  <c r="AI18"/>
  <c r="AJ18"/>
  <c r="AK18"/>
  <c r="AL18"/>
  <c r="AM18"/>
  <c r="AN18"/>
  <c r="AO18"/>
  <c r="AU18"/>
  <c r="AV18"/>
  <c r="AW18"/>
  <c r="AX18"/>
  <c r="AY18"/>
  <c r="AZ18"/>
  <c r="BA18"/>
  <c r="BB18"/>
  <c r="BC18"/>
  <c r="BD18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76"/>
  <c r="BD176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BC177"/>
  <c r="BD177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D178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BC185"/>
  <c r="BD185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BC186"/>
  <c r="BD186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BC187"/>
  <c r="BD187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AG1"/>
  <c r="AH1"/>
  <c r="AI1"/>
  <c r="AJ1"/>
  <c r="AK1"/>
  <c r="AL1"/>
  <c r="AM1"/>
  <c r="AN1"/>
  <c r="AO1"/>
  <c r="AP1"/>
  <c r="AQ1"/>
  <c r="AR1"/>
  <c r="AS1"/>
  <c r="AT1"/>
  <c r="AU1"/>
  <c r="AV1"/>
  <c r="Q1" s="1"/>
  <c r="AW1"/>
  <c r="AX1"/>
  <c r="AY1"/>
  <c r="AZ1"/>
  <c r="BA1"/>
  <c r="BB1"/>
  <c r="BC1"/>
  <c r="BD1"/>
  <c r="AF1"/>
  <c r="BF20" i="16"/>
  <c r="BF16"/>
  <c r="BF10"/>
  <c r="BF12"/>
  <c r="BF19"/>
  <c r="BF15"/>
  <c r="BF14"/>
  <c r="BF13"/>
  <c r="BF17"/>
  <c r="BF18"/>
  <c r="BF11"/>
  <c r="Q1" i="51" l="1"/>
  <c r="D3" i="56"/>
  <c r="B3"/>
  <c r="AR33" i="43"/>
  <c r="AP33"/>
  <c r="AO33"/>
  <c r="AM33"/>
  <c r="AL33"/>
  <c r="AJ33"/>
  <c r="AI33"/>
  <c r="AG33"/>
  <c r="AF33"/>
  <c r="AD33"/>
  <c r="AC33"/>
  <c r="AA33"/>
  <c r="AB32" s="1"/>
  <c r="Z33"/>
  <c r="X33"/>
  <c r="W33"/>
  <c r="U33"/>
  <c r="T33"/>
  <c r="R33"/>
  <c r="Q33"/>
  <c r="O33"/>
  <c r="N33"/>
  <c r="L33"/>
  <c r="K33"/>
  <c r="I33"/>
  <c r="H33"/>
  <c r="F33"/>
  <c r="E33"/>
  <c r="C33"/>
  <c r="D32" s="1"/>
  <c r="BA32"/>
  <c r="AP32"/>
  <c r="CC32" s="1"/>
  <c r="AM32"/>
  <c r="CB32" s="1"/>
  <c r="AJ32"/>
  <c r="CA32" s="1"/>
  <c r="AG32"/>
  <c r="BZ32" s="1"/>
  <c r="AD32"/>
  <c r="BY32" s="1"/>
  <c r="AA32"/>
  <c r="BX32" s="1"/>
  <c r="X32"/>
  <c r="BW32" s="1"/>
  <c r="U32"/>
  <c r="BV32" s="1"/>
  <c r="R32"/>
  <c r="BU32" s="1"/>
  <c r="P32"/>
  <c r="O32"/>
  <c r="BT32" s="1"/>
  <c r="L32"/>
  <c r="BS32" s="1"/>
  <c r="I32"/>
  <c r="BR32" s="1"/>
  <c r="F32"/>
  <c r="BQ32" s="1"/>
  <c r="C32"/>
  <c r="BP32" s="1"/>
  <c r="AT31"/>
  <c r="AQ33" s="1"/>
  <c r="AO31"/>
  <c r="AM31"/>
  <c r="AL31"/>
  <c r="AJ31"/>
  <c r="AI31"/>
  <c r="AG31"/>
  <c r="AF31"/>
  <c r="AD31"/>
  <c r="AC31"/>
  <c r="AA31"/>
  <c r="Z31"/>
  <c r="X31"/>
  <c r="W31"/>
  <c r="U31"/>
  <c r="T31"/>
  <c r="R31"/>
  <c r="Q31"/>
  <c r="O31"/>
  <c r="N31"/>
  <c r="M30" s="1"/>
  <c r="L31"/>
  <c r="K31"/>
  <c r="I31"/>
  <c r="H31"/>
  <c r="F31"/>
  <c r="E31"/>
  <c r="C31"/>
  <c r="BA30"/>
  <c r="AT30"/>
  <c r="AM30"/>
  <c r="CB30" s="1"/>
  <c r="AJ30"/>
  <c r="CA30" s="1"/>
  <c r="AG30"/>
  <c r="BZ30" s="1"/>
  <c r="AD30"/>
  <c r="BY30" s="1"/>
  <c r="AA30"/>
  <c r="BX30" s="1"/>
  <c r="X30"/>
  <c r="BW30" s="1"/>
  <c r="U30"/>
  <c r="BV30" s="1"/>
  <c r="R30"/>
  <c r="BU30" s="1"/>
  <c r="O30"/>
  <c r="BT30" s="1"/>
  <c r="L30"/>
  <c r="BS30" s="1"/>
  <c r="I30"/>
  <c r="BR30" s="1"/>
  <c r="F30"/>
  <c r="BQ30" s="1"/>
  <c r="C30"/>
  <c r="BP30" s="1"/>
  <c r="AT29"/>
  <c r="AN33" s="1"/>
  <c r="AQ29"/>
  <c r="AN31" s="1"/>
  <c r="AL29"/>
  <c r="AJ29"/>
  <c r="AI29"/>
  <c r="AG29"/>
  <c r="AF29"/>
  <c r="AD29"/>
  <c r="AC29"/>
  <c r="AA29"/>
  <c r="Z29"/>
  <c r="X29"/>
  <c r="W29"/>
  <c r="U29"/>
  <c r="T29"/>
  <c r="R29"/>
  <c r="Q29"/>
  <c r="O29"/>
  <c r="N29"/>
  <c r="L29"/>
  <c r="K29"/>
  <c r="I29"/>
  <c r="H29"/>
  <c r="F29"/>
  <c r="E29"/>
  <c r="C29"/>
  <c r="AT28"/>
  <c r="AQ28"/>
  <c r="AJ28"/>
  <c r="CA28" s="1"/>
  <c r="AG28"/>
  <c r="BZ28" s="1"/>
  <c r="AD28"/>
  <c r="BY28" s="1"/>
  <c r="AA28"/>
  <c r="BX28" s="1"/>
  <c r="X28"/>
  <c r="BW28" s="1"/>
  <c r="U28"/>
  <c r="BV28" s="1"/>
  <c r="R28"/>
  <c r="BU28" s="1"/>
  <c r="O28"/>
  <c r="BT28" s="1"/>
  <c r="L28"/>
  <c r="BS28" s="1"/>
  <c r="I28"/>
  <c r="BR28" s="1"/>
  <c r="F28"/>
  <c r="BQ28" s="1"/>
  <c r="C28"/>
  <c r="BP28" s="1"/>
  <c r="AT27"/>
  <c r="AK33" s="1"/>
  <c r="AQ27"/>
  <c r="AK31" s="1"/>
  <c r="AN27"/>
  <c r="AK29" s="1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7"/>
  <c r="E27"/>
  <c r="C27"/>
  <c r="AT26"/>
  <c r="AQ26"/>
  <c r="AN26"/>
  <c r="AG26"/>
  <c r="BZ26" s="1"/>
  <c r="AD26"/>
  <c r="BY26" s="1"/>
  <c r="AA26"/>
  <c r="BX26" s="1"/>
  <c r="X26"/>
  <c r="BW26" s="1"/>
  <c r="U26"/>
  <c r="BV26" s="1"/>
  <c r="R26"/>
  <c r="BU26" s="1"/>
  <c r="O26"/>
  <c r="BT26" s="1"/>
  <c r="L26"/>
  <c r="BS26" s="1"/>
  <c r="I26"/>
  <c r="BR26" s="1"/>
  <c r="F26"/>
  <c r="BQ26" s="1"/>
  <c r="C26"/>
  <c r="BP26" s="1"/>
  <c r="AT25"/>
  <c r="AH33" s="1"/>
  <c r="AQ25"/>
  <c r="AH31" s="1"/>
  <c r="AN25"/>
  <c r="AH29" s="1"/>
  <c r="AK25"/>
  <c r="AH27" s="1"/>
  <c r="AF25"/>
  <c r="AD25"/>
  <c r="AC25"/>
  <c r="AA25"/>
  <c r="Z25"/>
  <c r="X25"/>
  <c r="W25"/>
  <c r="U25"/>
  <c r="T25"/>
  <c r="R25"/>
  <c r="Q25"/>
  <c r="O25"/>
  <c r="N25"/>
  <c r="L25"/>
  <c r="K25"/>
  <c r="I25"/>
  <c r="H25"/>
  <c r="F25"/>
  <c r="G24" s="1"/>
  <c r="E25"/>
  <c r="C25"/>
  <c r="D24" s="1"/>
  <c r="AT24"/>
  <c r="AQ24"/>
  <c r="AN24"/>
  <c r="AK24"/>
  <c r="AD24"/>
  <c r="BY24" s="1"/>
  <c r="AA24"/>
  <c r="BX24" s="1"/>
  <c r="X24"/>
  <c r="BW24" s="1"/>
  <c r="U24"/>
  <c r="BV24" s="1"/>
  <c r="R24"/>
  <c r="BU24" s="1"/>
  <c r="O24"/>
  <c r="BT24" s="1"/>
  <c r="L24"/>
  <c r="BS24" s="1"/>
  <c r="I24"/>
  <c r="BR24" s="1"/>
  <c r="F24"/>
  <c r="BQ24" s="1"/>
  <c r="C24"/>
  <c r="BP24" s="1"/>
  <c r="AT23"/>
  <c r="AE33" s="1"/>
  <c r="AQ23"/>
  <c r="AE31" s="1"/>
  <c r="AN23"/>
  <c r="AE29" s="1"/>
  <c r="AK23"/>
  <c r="AE27" s="1"/>
  <c r="AH23"/>
  <c r="AE25" s="1"/>
  <c r="AC23"/>
  <c r="AA23"/>
  <c r="Z23"/>
  <c r="X23"/>
  <c r="W23"/>
  <c r="U23"/>
  <c r="T23"/>
  <c r="R23"/>
  <c r="Q23"/>
  <c r="O23"/>
  <c r="N23"/>
  <c r="L23"/>
  <c r="K23"/>
  <c r="I23"/>
  <c r="H23"/>
  <c r="F23"/>
  <c r="E23"/>
  <c r="C23"/>
  <c r="AT22"/>
  <c r="AQ22"/>
  <c r="AN22"/>
  <c r="AK22"/>
  <c r="AH22"/>
  <c r="AA22"/>
  <c r="BX22" s="1"/>
  <c r="X22"/>
  <c r="BW22" s="1"/>
  <c r="U22"/>
  <c r="BV22" s="1"/>
  <c r="R22"/>
  <c r="BU22" s="1"/>
  <c r="O22"/>
  <c r="BT22" s="1"/>
  <c r="L22"/>
  <c r="BS22" s="1"/>
  <c r="I22"/>
  <c r="BR22" s="1"/>
  <c r="F22"/>
  <c r="BQ22" s="1"/>
  <c r="C22"/>
  <c r="BP22" s="1"/>
  <c r="AT21"/>
  <c r="AB33" s="1"/>
  <c r="AQ21"/>
  <c r="AB31" s="1"/>
  <c r="AN21"/>
  <c r="AB29" s="1"/>
  <c r="AK21"/>
  <c r="AB27" s="1"/>
  <c r="AH21"/>
  <c r="AB25" s="1"/>
  <c r="AE21"/>
  <c r="AB23" s="1"/>
  <c r="Z21"/>
  <c r="X21"/>
  <c r="W21"/>
  <c r="U21"/>
  <c r="T21"/>
  <c r="R21"/>
  <c r="Q21"/>
  <c r="O21"/>
  <c r="N21"/>
  <c r="L21"/>
  <c r="K21"/>
  <c r="I21"/>
  <c r="H21"/>
  <c r="F21"/>
  <c r="E21"/>
  <c r="C21"/>
  <c r="AT20"/>
  <c r="AQ20"/>
  <c r="AN20"/>
  <c r="AK20"/>
  <c r="AH20"/>
  <c r="AE20"/>
  <c r="X20"/>
  <c r="BW20" s="1"/>
  <c r="U20"/>
  <c r="BV20" s="1"/>
  <c r="R20"/>
  <c r="BU20" s="1"/>
  <c r="O20"/>
  <c r="BT20" s="1"/>
  <c r="L20"/>
  <c r="BS20" s="1"/>
  <c r="I20"/>
  <c r="BR20" s="1"/>
  <c r="F20"/>
  <c r="BQ20" s="1"/>
  <c r="C20"/>
  <c r="BP20" s="1"/>
  <c r="AT19"/>
  <c r="Y33" s="1"/>
  <c r="AQ19"/>
  <c r="Y31" s="1"/>
  <c r="AN19"/>
  <c r="Y29" s="1"/>
  <c r="AK19"/>
  <c r="Y27" s="1"/>
  <c r="AH19"/>
  <c r="Y25" s="1"/>
  <c r="AE19"/>
  <c r="Y23" s="1"/>
  <c r="AB19"/>
  <c r="Y21" s="1"/>
  <c r="W19"/>
  <c r="U19"/>
  <c r="T19"/>
  <c r="R19"/>
  <c r="Q19"/>
  <c r="O19"/>
  <c r="N19"/>
  <c r="L19"/>
  <c r="K19"/>
  <c r="I19"/>
  <c r="H19"/>
  <c r="F19"/>
  <c r="E19"/>
  <c r="C19"/>
  <c r="AT18"/>
  <c r="AQ18"/>
  <c r="AN18"/>
  <c r="AK18"/>
  <c r="AH18"/>
  <c r="AE18"/>
  <c r="AB18"/>
  <c r="U18"/>
  <c r="BV18" s="1"/>
  <c r="R18"/>
  <c r="BU18" s="1"/>
  <c r="O18"/>
  <c r="BT18" s="1"/>
  <c r="L18"/>
  <c r="BS18" s="1"/>
  <c r="I18"/>
  <c r="BR18" s="1"/>
  <c r="F18"/>
  <c r="BQ18" s="1"/>
  <c r="C18"/>
  <c r="BP18" s="1"/>
  <c r="AT17"/>
  <c r="V33" s="1"/>
  <c r="AQ17"/>
  <c r="V31" s="1"/>
  <c r="AN17"/>
  <c r="V29" s="1"/>
  <c r="AK17"/>
  <c r="V27" s="1"/>
  <c r="AH17"/>
  <c r="V25" s="1"/>
  <c r="AE17"/>
  <c r="V23" s="1"/>
  <c r="AB17"/>
  <c r="V21" s="1"/>
  <c r="Y17"/>
  <c r="V19" s="1"/>
  <c r="T17"/>
  <c r="R17"/>
  <c r="Q17"/>
  <c r="O17"/>
  <c r="N17"/>
  <c r="L17"/>
  <c r="K17"/>
  <c r="I17"/>
  <c r="H17"/>
  <c r="F17"/>
  <c r="E17"/>
  <c r="C17"/>
  <c r="AT16"/>
  <c r="AQ16"/>
  <c r="AN16"/>
  <c r="AK16"/>
  <c r="AH16"/>
  <c r="AE16"/>
  <c r="AB16"/>
  <c r="Y16"/>
  <c r="R16"/>
  <c r="BU16" s="1"/>
  <c r="O16"/>
  <c r="BT16" s="1"/>
  <c r="L16"/>
  <c r="BS16" s="1"/>
  <c r="I16"/>
  <c r="BR16" s="1"/>
  <c r="F16"/>
  <c r="BQ16" s="1"/>
  <c r="C16"/>
  <c r="BP16" s="1"/>
  <c r="AT15"/>
  <c r="S33" s="1"/>
  <c r="AQ15"/>
  <c r="S31" s="1"/>
  <c r="AN15"/>
  <c r="S29" s="1"/>
  <c r="AK15"/>
  <c r="S27" s="1"/>
  <c r="AH15"/>
  <c r="S25" s="1"/>
  <c r="AE15"/>
  <c r="S23" s="1"/>
  <c r="AB15"/>
  <c r="S21" s="1"/>
  <c r="Y15"/>
  <c r="S19" s="1"/>
  <c r="V15"/>
  <c r="S17" s="1"/>
  <c r="Q15"/>
  <c r="O15"/>
  <c r="N15"/>
  <c r="L15"/>
  <c r="K15"/>
  <c r="I15"/>
  <c r="H15"/>
  <c r="F15"/>
  <c r="E15"/>
  <c r="C15"/>
  <c r="AT14"/>
  <c r="AQ14"/>
  <c r="AN14"/>
  <c r="AK14"/>
  <c r="AH14"/>
  <c r="AE14"/>
  <c r="AB14"/>
  <c r="Y14"/>
  <c r="V14"/>
  <c r="O14"/>
  <c r="BT14" s="1"/>
  <c r="L14"/>
  <c r="BS14" s="1"/>
  <c r="I14"/>
  <c r="BR14" s="1"/>
  <c r="F14"/>
  <c r="BQ14" s="1"/>
  <c r="C14"/>
  <c r="BP14" s="1"/>
  <c r="AT13"/>
  <c r="P33" s="1"/>
  <c r="AQ13"/>
  <c r="P31" s="1"/>
  <c r="AN13"/>
  <c r="P29" s="1"/>
  <c r="AK13"/>
  <c r="P27" s="1"/>
  <c r="AH13"/>
  <c r="P25" s="1"/>
  <c r="AE13"/>
  <c r="P23" s="1"/>
  <c r="AB13"/>
  <c r="P21" s="1"/>
  <c r="Y13"/>
  <c r="P19" s="1"/>
  <c r="V13"/>
  <c r="P17" s="1"/>
  <c r="S13"/>
  <c r="P15" s="1"/>
  <c r="N13"/>
  <c r="L13"/>
  <c r="K13"/>
  <c r="I13"/>
  <c r="H13"/>
  <c r="F13"/>
  <c r="E13"/>
  <c r="C13"/>
  <c r="AT12"/>
  <c r="AQ12"/>
  <c r="AN12"/>
  <c r="AK12"/>
  <c r="AH12"/>
  <c r="AE12"/>
  <c r="AB12"/>
  <c r="Y12"/>
  <c r="V12"/>
  <c r="S12"/>
  <c r="L12"/>
  <c r="BS12" s="1"/>
  <c r="I12"/>
  <c r="BR12" s="1"/>
  <c r="F12"/>
  <c r="BQ12" s="1"/>
  <c r="BM12" s="1"/>
  <c r="C12"/>
  <c r="BP12" s="1"/>
  <c r="AT11"/>
  <c r="M33" s="1"/>
  <c r="AQ11"/>
  <c r="M31" s="1"/>
  <c r="AN11"/>
  <c r="M29" s="1"/>
  <c r="AK11"/>
  <c r="M27" s="1"/>
  <c r="AH11"/>
  <c r="M25" s="1"/>
  <c r="AE11"/>
  <c r="M23" s="1"/>
  <c r="AB11"/>
  <c r="M21" s="1"/>
  <c r="Y11"/>
  <c r="M19" s="1"/>
  <c r="V11"/>
  <c r="M17" s="1"/>
  <c r="S11"/>
  <c r="M15" s="1"/>
  <c r="P11"/>
  <c r="M13" s="1"/>
  <c r="K11"/>
  <c r="I11"/>
  <c r="H11"/>
  <c r="F11"/>
  <c r="E11"/>
  <c r="C11"/>
  <c r="AZ10" s="1"/>
  <c r="AT10"/>
  <c r="AQ10"/>
  <c r="AN10"/>
  <c r="AK10"/>
  <c r="AH10"/>
  <c r="AE10"/>
  <c r="AB10"/>
  <c r="Y10"/>
  <c r="V10"/>
  <c r="S10"/>
  <c r="P10"/>
  <c r="I10"/>
  <c r="BR10" s="1"/>
  <c r="F10"/>
  <c r="BQ10" s="1"/>
  <c r="C10"/>
  <c r="BP10" s="1"/>
  <c r="AT9"/>
  <c r="J33" s="1"/>
  <c r="AQ9"/>
  <c r="J31" s="1"/>
  <c r="AN9"/>
  <c r="J29" s="1"/>
  <c r="AK9"/>
  <c r="J27" s="1"/>
  <c r="AH9"/>
  <c r="J25" s="1"/>
  <c r="AE9"/>
  <c r="J23" s="1"/>
  <c r="AB9"/>
  <c r="J21" s="1"/>
  <c r="Y9"/>
  <c r="J19" s="1"/>
  <c r="V9"/>
  <c r="J17" s="1"/>
  <c r="S9"/>
  <c r="J15" s="1"/>
  <c r="P9"/>
  <c r="J13" s="1"/>
  <c r="M9"/>
  <c r="J11" s="1"/>
  <c r="H9"/>
  <c r="F9"/>
  <c r="E9"/>
  <c r="C9"/>
  <c r="AZ8" s="1"/>
  <c r="AT8"/>
  <c r="AQ8"/>
  <c r="AN8"/>
  <c r="AK8"/>
  <c r="AH8"/>
  <c r="AE8"/>
  <c r="AB8"/>
  <c r="Y8"/>
  <c r="V8"/>
  <c r="S8"/>
  <c r="P8"/>
  <c r="M8"/>
  <c r="F8"/>
  <c r="BQ8" s="1"/>
  <c r="C8"/>
  <c r="BP8" s="1"/>
  <c r="AT7"/>
  <c r="G33" s="1"/>
  <c r="AQ7"/>
  <c r="G31" s="1"/>
  <c r="AN7"/>
  <c r="G29" s="1"/>
  <c r="AK7"/>
  <c r="G27" s="1"/>
  <c r="AH7"/>
  <c r="G25" s="1"/>
  <c r="AE7"/>
  <c r="G23" s="1"/>
  <c r="AB7"/>
  <c r="G21" s="1"/>
  <c r="Y7"/>
  <c r="G19" s="1"/>
  <c r="V7"/>
  <c r="G17" s="1"/>
  <c r="S7"/>
  <c r="G15" s="1"/>
  <c r="P7"/>
  <c r="G13" s="1"/>
  <c r="M7"/>
  <c r="G11" s="1"/>
  <c r="J7"/>
  <c r="G9" s="1"/>
  <c r="E7"/>
  <c r="C7"/>
  <c r="AZ6" s="1"/>
  <c r="BA6"/>
  <c r="AT6"/>
  <c r="AQ6"/>
  <c r="AN6"/>
  <c r="AK6"/>
  <c r="AH6"/>
  <c r="AE6"/>
  <c r="AB6"/>
  <c r="Y6"/>
  <c r="V6"/>
  <c r="S6"/>
  <c r="P6"/>
  <c r="M6"/>
  <c r="J6"/>
  <c r="C6"/>
  <c r="BP6" s="1"/>
  <c r="AT5"/>
  <c r="D33" s="1"/>
  <c r="AQ5"/>
  <c r="D31" s="1"/>
  <c r="AN5"/>
  <c r="D29" s="1"/>
  <c r="AK5"/>
  <c r="D27" s="1"/>
  <c r="AH5"/>
  <c r="D25" s="1"/>
  <c r="AE5"/>
  <c r="D23" s="1"/>
  <c r="AB5"/>
  <c r="D21" s="1"/>
  <c r="Y5"/>
  <c r="D19" s="1"/>
  <c r="V5"/>
  <c r="D17" s="1"/>
  <c r="S5"/>
  <c r="D15" s="1"/>
  <c r="P5"/>
  <c r="D13" s="1"/>
  <c r="M5"/>
  <c r="D11" s="1"/>
  <c r="J5"/>
  <c r="D9" s="1"/>
  <c r="G5"/>
  <c r="D7" s="1"/>
  <c r="BA4"/>
  <c r="AZ4"/>
  <c r="AT4"/>
  <c r="AQ4"/>
  <c r="AN4"/>
  <c r="AK4"/>
  <c r="AH4"/>
  <c r="AE4"/>
  <c r="AB4"/>
  <c r="Y4"/>
  <c r="V4"/>
  <c r="S4"/>
  <c r="P4"/>
  <c r="M4"/>
  <c r="J4"/>
  <c r="G4"/>
  <c r="AS3"/>
  <c r="AP3"/>
  <c r="AM3"/>
  <c r="AG3"/>
  <c r="AD3"/>
  <c r="AA3"/>
  <c r="X3"/>
  <c r="U3"/>
  <c r="R3"/>
  <c r="O3"/>
  <c r="L3"/>
  <c r="I3"/>
  <c r="F3"/>
  <c r="C3"/>
  <c r="C1"/>
  <c r="C1" i="42"/>
  <c r="AR33"/>
  <c r="AP33"/>
  <c r="AO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3"/>
  <c r="E33"/>
  <c r="C33"/>
  <c r="D32" s="1"/>
  <c r="AP32"/>
  <c r="CC32" s="1"/>
  <c r="AM32"/>
  <c r="CB32" s="1"/>
  <c r="AJ32"/>
  <c r="CA32" s="1"/>
  <c r="AG32"/>
  <c r="BZ32" s="1"/>
  <c r="AD32"/>
  <c r="BY32" s="1"/>
  <c r="AA32"/>
  <c r="BX32" s="1"/>
  <c r="X32"/>
  <c r="BW32" s="1"/>
  <c r="U32"/>
  <c r="BV32" s="1"/>
  <c r="R32"/>
  <c r="BU32" s="1"/>
  <c r="O32"/>
  <c r="BT32" s="1"/>
  <c r="L32"/>
  <c r="BS32" s="1"/>
  <c r="I32"/>
  <c r="BR32" s="1"/>
  <c r="F32"/>
  <c r="BQ32" s="1"/>
  <c r="C32"/>
  <c r="BP32" s="1"/>
  <c r="AT31"/>
  <c r="AQ33" s="1"/>
  <c r="AO31"/>
  <c r="AM31"/>
  <c r="AL31"/>
  <c r="AJ31"/>
  <c r="AI31"/>
  <c r="AG31"/>
  <c r="AF31"/>
  <c r="AD31"/>
  <c r="AC31"/>
  <c r="AA31"/>
  <c r="Z31"/>
  <c r="X31"/>
  <c r="W31"/>
  <c r="U31"/>
  <c r="T31"/>
  <c r="R31"/>
  <c r="Q31"/>
  <c r="O31"/>
  <c r="N31"/>
  <c r="L31"/>
  <c r="K31"/>
  <c r="I31"/>
  <c r="H31"/>
  <c r="F31"/>
  <c r="E31"/>
  <c r="C31"/>
  <c r="AT30"/>
  <c r="AM30"/>
  <c r="CB30" s="1"/>
  <c r="AJ30"/>
  <c r="CA30" s="1"/>
  <c r="AG30"/>
  <c r="BZ30" s="1"/>
  <c r="AD30"/>
  <c r="BY30" s="1"/>
  <c r="AA30"/>
  <c r="BX30" s="1"/>
  <c r="X30"/>
  <c r="BW30" s="1"/>
  <c r="U30"/>
  <c r="BV30" s="1"/>
  <c r="R30"/>
  <c r="BU30" s="1"/>
  <c r="O30"/>
  <c r="BT30" s="1"/>
  <c r="L30"/>
  <c r="BS30" s="1"/>
  <c r="I30"/>
  <c r="BR30" s="1"/>
  <c r="F30"/>
  <c r="BQ30" s="1"/>
  <c r="C30"/>
  <c r="BP30" s="1"/>
  <c r="AT29"/>
  <c r="AN33" s="1"/>
  <c r="AQ29"/>
  <c r="AN31" s="1"/>
  <c r="AL29"/>
  <c r="AJ29"/>
  <c r="AI29"/>
  <c r="AG29"/>
  <c r="AF29"/>
  <c r="AD29"/>
  <c r="AC29"/>
  <c r="AA29"/>
  <c r="Z29"/>
  <c r="X29"/>
  <c r="W29"/>
  <c r="U29"/>
  <c r="T29"/>
  <c r="R29"/>
  <c r="Q29"/>
  <c r="O29"/>
  <c r="N29"/>
  <c r="L29"/>
  <c r="K29"/>
  <c r="I29"/>
  <c r="H29"/>
  <c r="F29"/>
  <c r="E29"/>
  <c r="C29"/>
  <c r="AT28"/>
  <c r="AQ28"/>
  <c r="AJ28"/>
  <c r="CA28" s="1"/>
  <c r="AG28"/>
  <c r="BZ28" s="1"/>
  <c r="AD28"/>
  <c r="BY28" s="1"/>
  <c r="AA28"/>
  <c r="BX28" s="1"/>
  <c r="X28"/>
  <c r="BW28" s="1"/>
  <c r="U28"/>
  <c r="BV28" s="1"/>
  <c r="R28"/>
  <c r="BU28" s="1"/>
  <c r="O28"/>
  <c r="BT28" s="1"/>
  <c r="L28"/>
  <c r="BS28" s="1"/>
  <c r="I28"/>
  <c r="BR28" s="1"/>
  <c r="F28"/>
  <c r="BQ28" s="1"/>
  <c r="C28"/>
  <c r="BP28" s="1"/>
  <c r="AT27"/>
  <c r="AK33" s="1"/>
  <c r="AQ27"/>
  <c r="AK31" s="1"/>
  <c r="AN27"/>
  <c r="AK29" s="1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7"/>
  <c r="E27"/>
  <c r="C27"/>
  <c r="AZ26" s="1"/>
  <c r="AT26"/>
  <c r="AQ26"/>
  <c r="AN26"/>
  <c r="AG26"/>
  <c r="BZ26" s="1"/>
  <c r="AD26"/>
  <c r="BY26" s="1"/>
  <c r="AA26"/>
  <c r="BX26" s="1"/>
  <c r="X26"/>
  <c r="BW26" s="1"/>
  <c r="U26"/>
  <c r="BV26" s="1"/>
  <c r="R26"/>
  <c r="BU26" s="1"/>
  <c r="O26"/>
  <c r="BT26" s="1"/>
  <c r="L26"/>
  <c r="BS26" s="1"/>
  <c r="I26"/>
  <c r="BR26" s="1"/>
  <c r="F26"/>
  <c r="BQ26" s="1"/>
  <c r="C26"/>
  <c r="BP26" s="1"/>
  <c r="AT25"/>
  <c r="AH33" s="1"/>
  <c r="AQ25"/>
  <c r="AH31" s="1"/>
  <c r="AN25"/>
  <c r="AH29" s="1"/>
  <c r="AK25"/>
  <c r="AH27" s="1"/>
  <c r="AF25"/>
  <c r="AD25"/>
  <c r="AC25"/>
  <c r="AA25"/>
  <c r="Z25"/>
  <c r="X25"/>
  <c r="W25"/>
  <c r="U25"/>
  <c r="T25"/>
  <c r="R25"/>
  <c r="Q25"/>
  <c r="O25"/>
  <c r="N25"/>
  <c r="L25"/>
  <c r="K25"/>
  <c r="I25"/>
  <c r="H25"/>
  <c r="F25"/>
  <c r="E25"/>
  <c r="C25"/>
  <c r="AT24"/>
  <c r="AQ24"/>
  <c r="AN24"/>
  <c r="AK24"/>
  <c r="AD24"/>
  <c r="BY24" s="1"/>
  <c r="AA24"/>
  <c r="BX24" s="1"/>
  <c r="X24"/>
  <c r="BW24" s="1"/>
  <c r="U24"/>
  <c r="BV24" s="1"/>
  <c r="R24"/>
  <c r="BU24" s="1"/>
  <c r="O24"/>
  <c r="BT24" s="1"/>
  <c r="L24"/>
  <c r="BS24" s="1"/>
  <c r="I24"/>
  <c r="BR24" s="1"/>
  <c r="F24"/>
  <c r="BQ24" s="1"/>
  <c r="C24"/>
  <c r="BP24" s="1"/>
  <c r="AT23"/>
  <c r="AE33" s="1"/>
  <c r="AQ23"/>
  <c r="AE31" s="1"/>
  <c r="AN23"/>
  <c r="AE29" s="1"/>
  <c r="AK23"/>
  <c r="AE27" s="1"/>
  <c r="AH23"/>
  <c r="AE25" s="1"/>
  <c r="AC23"/>
  <c r="AA23"/>
  <c r="Z23"/>
  <c r="X23"/>
  <c r="W23"/>
  <c r="U23"/>
  <c r="T23"/>
  <c r="R23"/>
  <c r="Q23"/>
  <c r="O23"/>
  <c r="N23"/>
  <c r="L23"/>
  <c r="K23"/>
  <c r="I23"/>
  <c r="H23"/>
  <c r="F23"/>
  <c r="E23"/>
  <c r="C23"/>
  <c r="AT22"/>
  <c r="AQ22"/>
  <c r="AN22"/>
  <c r="AK22"/>
  <c r="AH22"/>
  <c r="AA22"/>
  <c r="BX22" s="1"/>
  <c r="X22"/>
  <c r="BW22" s="1"/>
  <c r="U22"/>
  <c r="BV22" s="1"/>
  <c r="R22"/>
  <c r="BU22" s="1"/>
  <c r="O22"/>
  <c r="BT22" s="1"/>
  <c r="L22"/>
  <c r="BS22" s="1"/>
  <c r="I22"/>
  <c r="BR22" s="1"/>
  <c r="F22"/>
  <c r="BQ22" s="1"/>
  <c r="C22"/>
  <c r="BP22" s="1"/>
  <c r="AT21"/>
  <c r="AB33" s="1"/>
  <c r="AQ21"/>
  <c r="AB31" s="1"/>
  <c r="AN21"/>
  <c r="AB29" s="1"/>
  <c r="AK21"/>
  <c r="AB27" s="1"/>
  <c r="AH21"/>
  <c r="AB25" s="1"/>
  <c r="AE21"/>
  <c r="AB23" s="1"/>
  <c r="Z21"/>
  <c r="X21"/>
  <c r="W21"/>
  <c r="U21"/>
  <c r="T21"/>
  <c r="R21"/>
  <c r="Q21"/>
  <c r="O21"/>
  <c r="N21"/>
  <c r="L21"/>
  <c r="K21"/>
  <c r="I21"/>
  <c r="H21"/>
  <c r="F21"/>
  <c r="E21"/>
  <c r="C21"/>
  <c r="AT20"/>
  <c r="AQ20"/>
  <c r="AN20"/>
  <c r="AK20"/>
  <c r="AH20"/>
  <c r="AE20"/>
  <c r="X20"/>
  <c r="BW20" s="1"/>
  <c r="U20"/>
  <c r="BV20" s="1"/>
  <c r="R20"/>
  <c r="BU20" s="1"/>
  <c r="O20"/>
  <c r="BT20" s="1"/>
  <c r="L20"/>
  <c r="BS20" s="1"/>
  <c r="I20"/>
  <c r="BR20" s="1"/>
  <c r="F20"/>
  <c r="BQ20" s="1"/>
  <c r="BM20" s="1"/>
  <c r="C20"/>
  <c r="BP20" s="1"/>
  <c r="AT19"/>
  <c r="Y33" s="1"/>
  <c r="AQ19"/>
  <c r="Y31" s="1"/>
  <c r="AN19"/>
  <c r="Y29" s="1"/>
  <c r="AK19"/>
  <c r="Y27" s="1"/>
  <c r="AH19"/>
  <c r="Y25" s="1"/>
  <c r="AE19"/>
  <c r="Y23" s="1"/>
  <c r="AB19"/>
  <c r="Y21" s="1"/>
  <c r="W19"/>
  <c r="U19"/>
  <c r="T19"/>
  <c r="R19"/>
  <c r="Q19"/>
  <c r="O19"/>
  <c r="N19"/>
  <c r="L19"/>
  <c r="K19"/>
  <c r="I19"/>
  <c r="H19"/>
  <c r="F19"/>
  <c r="E19"/>
  <c r="C19"/>
  <c r="AT18"/>
  <c r="AQ18"/>
  <c r="AN18"/>
  <c r="AK18"/>
  <c r="AH18"/>
  <c r="AE18"/>
  <c r="AB18"/>
  <c r="U18"/>
  <c r="BV18" s="1"/>
  <c r="R18"/>
  <c r="BU18" s="1"/>
  <c r="O18"/>
  <c r="BT18" s="1"/>
  <c r="L18"/>
  <c r="BS18" s="1"/>
  <c r="I18"/>
  <c r="BR18" s="1"/>
  <c r="F18"/>
  <c r="BQ18" s="1"/>
  <c r="C18"/>
  <c r="BP18" s="1"/>
  <c r="AT17"/>
  <c r="V33" s="1"/>
  <c r="AQ17"/>
  <c r="V31" s="1"/>
  <c r="AN17"/>
  <c r="V29" s="1"/>
  <c r="AK17"/>
  <c r="V27" s="1"/>
  <c r="AH17"/>
  <c r="V25" s="1"/>
  <c r="AE17"/>
  <c r="V23" s="1"/>
  <c r="AB17"/>
  <c r="V21" s="1"/>
  <c r="Y17"/>
  <c r="V19" s="1"/>
  <c r="T17"/>
  <c r="R17"/>
  <c r="Q17"/>
  <c r="O17"/>
  <c r="N17"/>
  <c r="L17"/>
  <c r="K17"/>
  <c r="I17"/>
  <c r="H17"/>
  <c r="F17"/>
  <c r="E17"/>
  <c r="C17"/>
  <c r="AT16"/>
  <c r="AQ16"/>
  <c r="AN16"/>
  <c r="AK16"/>
  <c r="AH16"/>
  <c r="AE16"/>
  <c r="AB16"/>
  <c r="Y16"/>
  <c r="R16"/>
  <c r="BU16" s="1"/>
  <c r="O16"/>
  <c r="BT16" s="1"/>
  <c r="L16"/>
  <c r="BS16" s="1"/>
  <c r="I16"/>
  <c r="BR16" s="1"/>
  <c r="F16"/>
  <c r="BQ16" s="1"/>
  <c r="C16"/>
  <c r="BP16" s="1"/>
  <c r="AT15"/>
  <c r="S33" s="1"/>
  <c r="AQ15"/>
  <c r="S31" s="1"/>
  <c r="AN15"/>
  <c r="S29" s="1"/>
  <c r="AK15"/>
  <c r="S27" s="1"/>
  <c r="AH15"/>
  <c r="S25" s="1"/>
  <c r="AE15"/>
  <c r="S23" s="1"/>
  <c r="AB15"/>
  <c r="S21" s="1"/>
  <c r="Y15"/>
  <c r="S19" s="1"/>
  <c r="V15"/>
  <c r="S17" s="1"/>
  <c r="Q15"/>
  <c r="O15"/>
  <c r="N15"/>
  <c r="L15"/>
  <c r="K15"/>
  <c r="I15"/>
  <c r="H15"/>
  <c r="F15"/>
  <c r="E15"/>
  <c r="C15"/>
  <c r="AT14"/>
  <c r="AQ14"/>
  <c r="AN14"/>
  <c r="AK14"/>
  <c r="AH14"/>
  <c r="AE14"/>
  <c r="AB14"/>
  <c r="Y14"/>
  <c r="V14"/>
  <c r="O14"/>
  <c r="BT14" s="1"/>
  <c r="L14"/>
  <c r="BS14" s="1"/>
  <c r="I14"/>
  <c r="BR14" s="1"/>
  <c r="F14"/>
  <c r="BQ14" s="1"/>
  <c r="C14"/>
  <c r="BP14" s="1"/>
  <c r="AT13"/>
  <c r="P33" s="1"/>
  <c r="AQ13"/>
  <c r="P31" s="1"/>
  <c r="AN13"/>
  <c r="P29" s="1"/>
  <c r="AK13"/>
  <c r="P27" s="1"/>
  <c r="AH13"/>
  <c r="P25" s="1"/>
  <c r="AE13"/>
  <c r="P23" s="1"/>
  <c r="AB13"/>
  <c r="P21" s="1"/>
  <c r="Y13"/>
  <c r="P19" s="1"/>
  <c r="V13"/>
  <c r="P17" s="1"/>
  <c r="S13"/>
  <c r="P15" s="1"/>
  <c r="N13"/>
  <c r="L13"/>
  <c r="K13"/>
  <c r="J12" s="1"/>
  <c r="I13"/>
  <c r="H13"/>
  <c r="F13"/>
  <c r="E13"/>
  <c r="C13"/>
  <c r="AT12"/>
  <c r="AQ12"/>
  <c r="AN12"/>
  <c r="AK12"/>
  <c r="AH12"/>
  <c r="AE12"/>
  <c r="AB12"/>
  <c r="Y12"/>
  <c r="V12"/>
  <c r="S12"/>
  <c r="L12"/>
  <c r="BS12" s="1"/>
  <c r="I12"/>
  <c r="BR12" s="1"/>
  <c r="F12"/>
  <c r="BQ12" s="1"/>
  <c r="C12"/>
  <c r="BP12" s="1"/>
  <c r="AT11"/>
  <c r="M33" s="1"/>
  <c r="AQ11"/>
  <c r="M31" s="1"/>
  <c r="AN11"/>
  <c r="M29" s="1"/>
  <c r="AK11"/>
  <c r="M27" s="1"/>
  <c r="AH11"/>
  <c r="M25" s="1"/>
  <c r="AE11"/>
  <c r="M23" s="1"/>
  <c r="AB11"/>
  <c r="M21" s="1"/>
  <c r="Y11"/>
  <c r="M19" s="1"/>
  <c r="V11"/>
  <c r="M17" s="1"/>
  <c r="S11"/>
  <c r="M15" s="1"/>
  <c r="P11"/>
  <c r="M13" s="1"/>
  <c r="K11"/>
  <c r="I11"/>
  <c r="H11"/>
  <c r="F11"/>
  <c r="E11"/>
  <c r="C11"/>
  <c r="AT10"/>
  <c r="AQ10"/>
  <c r="AN10"/>
  <c r="AK10"/>
  <c r="AH10"/>
  <c r="AE10"/>
  <c r="AB10"/>
  <c r="Y10"/>
  <c r="V10"/>
  <c r="S10"/>
  <c r="P10"/>
  <c r="I10"/>
  <c r="BR10" s="1"/>
  <c r="F10"/>
  <c r="BQ10" s="1"/>
  <c r="C10"/>
  <c r="BP10" s="1"/>
  <c r="AT9"/>
  <c r="J33" s="1"/>
  <c r="AQ9"/>
  <c r="J31" s="1"/>
  <c r="AN9"/>
  <c r="J29" s="1"/>
  <c r="AK9"/>
  <c r="J27" s="1"/>
  <c r="AH9"/>
  <c r="J25" s="1"/>
  <c r="AE9"/>
  <c r="J23" s="1"/>
  <c r="AB9"/>
  <c r="J21" s="1"/>
  <c r="Y9"/>
  <c r="J19" s="1"/>
  <c r="V9"/>
  <c r="J17" s="1"/>
  <c r="S9"/>
  <c r="J15" s="1"/>
  <c r="P9"/>
  <c r="J13" s="1"/>
  <c r="M9"/>
  <c r="J11" s="1"/>
  <c r="H9"/>
  <c r="F9"/>
  <c r="E9"/>
  <c r="C9"/>
  <c r="AT8"/>
  <c r="AQ8"/>
  <c r="AN8"/>
  <c r="AK8"/>
  <c r="AH8"/>
  <c r="AE8"/>
  <c r="AB8"/>
  <c r="Y8"/>
  <c r="V8"/>
  <c r="S8"/>
  <c r="P8"/>
  <c r="M8"/>
  <c r="F8"/>
  <c r="BQ8" s="1"/>
  <c r="BM8" s="1"/>
  <c r="C8"/>
  <c r="BP8" s="1"/>
  <c r="AT7"/>
  <c r="G33" s="1"/>
  <c r="AQ7"/>
  <c r="G31" s="1"/>
  <c r="AN7"/>
  <c r="G29" s="1"/>
  <c r="AK7"/>
  <c r="G27" s="1"/>
  <c r="AH7"/>
  <c r="G25" s="1"/>
  <c r="AE7"/>
  <c r="G23" s="1"/>
  <c r="AB7"/>
  <c r="G21" s="1"/>
  <c r="Y7"/>
  <c r="G19" s="1"/>
  <c r="V7"/>
  <c r="G17" s="1"/>
  <c r="S7"/>
  <c r="G15" s="1"/>
  <c r="P7"/>
  <c r="G13" s="1"/>
  <c r="M7"/>
  <c r="G11" s="1"/>
  <c r="J7"/>
  <c r="G9" s="1"/>
  <c r="E7"/>
  <c r="BA6" s="1"/>
  <c r="C7"/>
  <c r="AT6"/>
  <c r="AQ6"/>
  <c r="AN6"/>
  <c r="AK6"/>
  <c r="AH6"/>
  <c r="AE6"/>
  <c r="AB6"/>
  <c r="Y6"/>
  <c r="V6"/>
  <c r="S6"/>
  <c r="P6"/>
  <c r="M6"/>
  <c r="J6"/>
  <c r="C6"/>
  <c r="BP6" s="1"/>
  <c r="AT5"/>
  <c r="D33" s="1"/>
  <c r="AQ5"/>
  <c r="D31" s="1"/>
  <c r="AN5"/>
  <c r="D29" s="1"/>
  <c r="AK5"/>
  <c r="D27" s="1"/>
  <c r="AH5"/>
  <c r="D25" s="1"/>
  <c r="AE5"/>
  <c r="D23" s="1"/>
  <c r="AB5"/>
  <c r="D21" s="1"/>
  <c r="Y5"/>
  <c r="D19" s="1"/>
  <c r="V5"/>
  <c r="D17" s="1"/>
  <c r="S5"/>
  <c r="D15" s="1"/>
  <c r="P5"/>
  <c r="D13" s="1"/>
  <c r="M5"/>
  <c r="D11" s="1"/>
  <c r="J5"/>
  <c r="G5"/>
  <c r="D7" s="1"/>
  <c r="BA4"/>
  <c r="AZ4"/>
  <c r="AT4"/>
  <c r="AQ4"/>
  <c r="AN4"/>
  <c r="AK4"/>
  <c r="AH4"/>
  <c r="AE4"/>
  <c r="AB4"/>
  <c r="Y4"/>
  <c r="V4"/>
  <c r="S4"/>
  <c r="P4"/>
  <c r="M4"/>
  <c r="J4"/>
  <c r="G4"/>
  <c r="AS3"/>
  <c r="AP3"/>
  <c r="AM3"/>
  <c r="AJ3"/>
  <c r="AG3"/>
  <c r="AD3"/>
  <c r="AA3"/>
  <c r="X3"/>
  <c r="U3"/>
  <c r="R3"/>
  <c r="O3"/>
  <c r="L3"/>
  <c r="I3"/>
  <c r="F3"/>
  <c r="C3"/>
  <c r="AR33" i="38"/>
  <c r="AP33"/>
  <c r="AO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3"/>
  <c r="E33"/>
  <c r="C33"/>
  <c r="AP32"/>
  <c r="CC32" s="1"/>
  <c r="AM32"/>
  <c r="CB32" s="1"/>
  <c r="AJ32"/>
  <c r="CA32" s="1"/>
  <c r="AG32"/>
  <c r="BZ32" s="1"/>
  <c r="AD32"/>
  <c r="BY32" s="1"/>
  <c r="AA32"/>
  <c r="BX32" s="1"/>
  <c r="X32"/>
  <c r="BW32" s="1"/>
  <c r="U32"/>
  <c r="BV32" s="1"/>
  <c r="R32"/>
  <c r="BU32" s="1"/>
  <c r="O32"/>
  <c r="BT32" s="1"/>
  <c r="L32"/>
  <c r="BS32" s="1"/>
  <c r="I32"/>
  <c r="BR32" s="1"/>
  <c r="F32"/>
  <c r="BQ32" s="1"/>
  <c r="C32"/>
  <c r="BP32" s="1"/>
  <c r="AT31"/>
  <c r="AQ33" s="1"/>
  <c r="AO31"/>
  <c r="AM31"/>
  <c r="AL31"/>
  <c r="AJ31"/>
  <c r="AI31"/>
  <c r="AG31"/>
  <c r="AF31"/>
  <c r="AD31"/>
  <c r="AC31"/>
  <c r="AA31"/>
  <c r="Z31"/>
  <c r="X31"/>
  <c r="W31"/>
  <c r="U31"/>
  <c r="T31"/>
  <c r="R31"/>
  <c r="Q31"/>
  <c r="O31"/>
  <c r="N31"/>
  <c r="L31"/>
  <c r="K31"/>
  <c r="I31"/>
  <c r="H31"/>
  <c r="F31"/>
  <c r="E31"/>
  <c r="C31"/>
  <c r="AT30"/>
  <c r="AM30"/>
  <c r="CB30" s="1"/>
  <c r="AJ30"/>
  <c r="CA30" s="1"/>
  <c r="AG30"/>
  <c r="BZ30" s="1"/>
  <c r="AD30"/>
  <c r="BY30" s="1"/>
  <c r="AA30"/>
  <c r="BX30" s="1"/>
  <c r="X30"/>
  <c r="BW30" s="1"/>
  <c r="U30"/>
  <c r="BV30" s="1"/>
  <c r="R30"/>
  <c r="BU30" s="1"/>
  <c r="O30"/>
  <c r="BT30" s="1"/>
  <c r="L30"/>
  <c r="BS30" s="1"/>
  <c r="I30"/>
  <c r="BR30" s="1"/>
  <c r="F30"/>
  <c r="BQ30" s="1"/>
  <c r="C30"/>
  <c r="BP30" s="1"/>
  <c r="AT29"/>
  <c r="AN33" s="1"/>
  <c r="AQ29"/>
  <c r="AN31" s="1"/>
  <c r="AL29"/>
  <c r="AJ29"/>
  <c r="AI29"/>
  <c r="AG29"/>
  <c r="AF29"/>
  <c r="AD29"/>
  <c r="AC29"/>
  <c r="AA29"/>
  <c r="Z29"/>
  <c r="X29"/>
  <c r="W29"/>
  <c r="U29"/>
  <c r="T29"/>
  <c r="R29"/>
  <c r="Q29"/>
  <c r="O29"/>
  <c r="N29"/>
  <c r="L29"/>
  <c r="K29"/>
  <c r="I29"/>
  <c r="H29"/>
  <c r="F29"/>
  <c r="E29"/>
  <c r="C29"/>
  <c r="AT28"/>
  <c r="AQ28"/>
  <c r="AJ28"/>
  <c r="CA28" s="1"/>
  <c r="AG28"/>
  <c r="BZ28" s="1"/>
  <c r="AD28"/>
  <c r="BY28" s="1"/>
  <c r="AA28"/>
  <c r="BX28" s="1"/>
  <c r="X28"/>
  <c r="BW28" s="1"/>
  <c r="U28"/>
  <c r="BV28" s="1"/>
  <c r="R28"/>
  <c r="BU28" s="1"/>
  <c r="O28"/>
  <c r="BT28" s="1"/>
  <c r="L28"/>
  <c r="BS28" s="1"/>
  <c r="I28"/>
  <c r="BR28" s="1"/>
  <c r="F28"/>
  <c r="BQ28" s="1"/>
  <c r="C28"/>
  <c r="BP28" s="1"/>
  <c r="AT27"/>
  <c r="AK33" s="1"/>
  <c r="AQ27"/>
  <c r="AK31" s="1"/>
  <c r="AN27"/>
  <c r="AK29" s="1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7"/>
  <c r="E27"/>
  <c r="C27"/>
  <c r="AT26"/>
  <c r="AQ26"/>
  <c r="AN26"/>
  <c r="AG26"/>
  <c r="BZ26" s="1"/>
  <c r="AD26"/>
  <c r="BY26" s="1"/>
  <c r="AA26"/>
  <c r="BX26" s="1"/>
  <c r="X26"/>
  <c r="BW26" s="1"/>
  <c r="U26"/>
  <c r="BV26" s="1"/>
  <c r="R26"/>
  <c r="BU26" s="1"/>
  <c r="O26"/>
  <c r="BT26" s="1"/>
  <c r="L26"/>
  <c r="BS26" s="1"/>
  <c r="I26"/>
  <c r="BR26" s="1"/>
  <c r="F26"/>
  <c r="BQ26" s="1"/>
  <c r="C26"/>
  <c r="BP26" s="1"/>
  <c r="AT25"/>
  <c r="AH33" s="1"/>
  <c r="AQ25"/>
  <c r="AH31" s="1"/>
  <c r="AN25"/>
  <c r="AH29" s="1"/>
  <c r="AK25"/>
  <c r="AH27" s="1"/>
  <c r="AF25"/>
  <c r="AD25"/>
  <c r="AC25"/>
  <c r="AB24" s="1"/>
  <c r="AA25"/>
  <c r="Z25"/>
  <c r="X25"/>
  <c r="W25"/>
  <c r="U25"/>
  <c r="T25"/>
  <c r="R25"/>
  <c r="Q25"/>
  <c r="O25"/>
  <c r="N25"/>
  <c r="L25"/>
  <c r="K25"/>
  <c r="I25"/>
  <c r="H25"/>
  <c r="F25"/>
  <c r="E25"/>
  <c r="C25"/>
  <c r="AT24"/>
  <c r="AQ24"/>
  <c r="AN24"/>
  <c r="AK24"/>
  <c r="AD24"/>
  <c r="BY24" s="1"/>
  <c r="AA24"/>
  <c r="BX24" s="1"/>
  <c r="X24"/>
  <c r="BW24" s="1"/>
  <c r="U24"/>
  <c r="BV24" s="1"/>
  <c r="R24"/>
  <c r="BU24" s="1"/>
  <c r="O24"/>
  <c r="BT24" s="1"/>
  <c r="L24"/>
  <c r="BS24" s="1"/>
  <c r="I24"/>
  <c r="BR24" s="1"/>
  <c r="F24"/>
  <c r="BQ24" s="1"/>
  <c r="C24"/>
  <c r="BP24" s="1"/>
  <c r="AT23"/>
  <c r="AE33" s="1"/>
  <c r="AQ23"/>
  <c r="AE31" s="1"/>
  <c r="AN23"/>
  <c r="AE29" s="1"/>
  <c r="AK23"/>
  <c r="AE27" s="1"/>
  <c r="AH23"/>
  <c r="AE25" s="1"/>
  <c r="AC23"/>
  <c r="AA23"/>
  <c r="Z23"/>
  <c r="X23"/>
  <c r="W23"/>
  <c r="U23"/>
  <c r="T23"/>
  <c r="R23"/>
  <c r="Q23"/>
  <c r="O23"/>
  <c r="N23"/>
  <c r="L23"/>
  <c r="K23"/>
  <c r="I23"/>
  <c r="H23"/>
  <c r="F23"/>
  <c r="E23"/>
  <c r="C23"/>
  <c r="AT22"/>
  <c r="AQ22"/>
  <c r="AN22"/>
  <c r="AK22"/>
  <c r="AH22"/>
  <c r="AA22"/>
  <c r="BX22" s="1"/>
  <c r="X22"/>
  <c r="BW22" s="1"/>
  <c r="U22"/>
  <c r="BV22" s="1"/>
  <c r="R22"/>
  <c r="BU22" s="1"/>
  <c r="O22"/>
  <c r="BT22" s="1"/>
  <c r="L22"/>
  <c r="BS22" s="1"/>
  <c r="I22"/>
  <c r="BR22" s="1"/>
  <c r="F22"/>
  <c r="BQ22" s="1"/>
  <c r="C22"/>
  <c r="BP22" s="1"/>
  <c r="AT21"/>
  <c r="AB33" s="1"/>
  <c r="AQ21"/>
  <c r="AB31" s="1"/>
  <c r="AN21"/>
  <c r="AB29" s="1"/>
  <c r="AK21"/>
  <c r="AB27" s="1"/>
  <c r="AH21"/>
  <c r="AB25" s="1"/>
  <c r="AE21"/>
  <c r="AB23" s="1"/>
  <c r="Z21"/>
  <c r="X21"/>
  <c r="W21"/>
  <c r="U21"/>
  <c r="T21"/>
  <c r="R21"/>
  <c r="Q21"/>
  <c r="O21"/>
  <c r="N21"/>
  <c r="L21"/>
  <c r="K21"/>
  <c r="I21"/>
  <c r="H21"/>
  <c r="F21"/>
  <c r="E21"/>
  <c r="C21"/>
  <c r="AT20"/>
  <c r="AQ20"/>
  <c r="AN20"/>
  <c r="AK20"/>
  <c r="AH20"/>
  <c r="AE20"/>
  <c r="X20"/>
  <c r="BW20" s="1"/>
  <c r="U20"/>
  <c r="BV20" s="1"/>
  <c r="R20"/>
  <c r="BU20" s="1"/>
  <c r="O20"/>
  <c r="BT20" s="1"/>
  <c r="L20"/>
  <c r="BS20" s="1"/>
  <c r="I20"/>
  <c r="BR20" s="1"/>
  <c r="F20"/>
  <c r="BQ20" s="1"/>
  <c r="BM20" s="1"/>
  <c r="C20"/>
  <c r="BP20" s="1"/>
  <c r="AT19"/>
  <c r="Y33" s="1"/>
  <c r="AQ19"/>
  <c r="Y31" s="1"/>
  <c r="AN19"/>
  <c r="Y29" s="1"/>
  <c r="AK19"/>
  <c r="Y27" s="1"/>
  <c r="AH19"/>
  <c r="Y25" s="1"/>
  <c r="AE19"/>
  <c r="Y23" s="1"/>
  <c r="AB19"/>
  <c r="Y21" s="1"/>
  <c r="W19"/>
  <c r="U19"/>
  <c r="T19"/>
  <c r="R19"/>
  <c r="Q19"/>
  <c r="O19"/>
  <c r="N19"/>
  <c r="L19"/>
  <c r="K19"/>
  <c r="I19"/>
  <c r="H19"/>
  <c r="F19"/>
  <c r="E19"/>
  <c r="C19"/>
  <c r="AT18"/>
  <c r="AQ18"/>
  <c r="AN18"/>
  <c r="AK18"/>
  <c r="AH18"/>
  <c r="AE18"/>
  <c r="AB18"/>
  <c r="U18"/>
  <c r="BV18" s="1"/>
  <c r="R18"/>
  <c r="BU18" s="1"/>
  <c r="O18"/>
  <c r="BT18" s="1"/>
  <c r="L18"/>
  <c r="BS18" s="1"/>
  <c r="I18"/>
  <c r="BR18" s="1"/>
  <c r="F18"/>
  <c r="BQ18" s="1"/>
  <c r="C18"/>
  <c r="BP18" s="1"/>
  <c r="AT17"/>
  <c r="V33" s="1"/>
  <c r="AQ17"/>
  <c r="V31" s="1"/>
  <c r="AN17"/>
  <c r="V29" s="1"/>
  <c r="AK17"/>
  <c r="V27" s="1"/>
  <c r="AH17"/>
  <c r="V25" s="1"/>
  <c r="AE17"/>
  <c r="V23" s="1"/>
  <c r="AB17"/>
  <c r="V21" s="1"/>
  <c r="Y17"/>
  <c r="V19" s="1"/>
  <c r="T17"/>
  <c r="R17"/>
  <c r="Q17"/>
  <c r="O17"/>
  <c r="N17"/>
  <c r="L17"/>
  <c r="K17"/>
  <c r="I17"/>
  <c r="H17"/>
  <c r="F17"/>
  <c r="E17"/>
  <c r="C17"/>
  <c r="AT16"/>
  <c r="AQ16"/>
  <c r="AN16"/>
  <c r="AK16"/>
  <c r="AH16"/>
  <c r="AE16"/>
  <c r="AB16"/>
  <c r="Y16"/>
  <c r="R16"/>
  <c r="BU16" s="1"/>
  <c r="O16"/>
  <c r="BT16" s="1"/>
  <c r="L16"/>
  <c r="BS16" s="1"/>
  <c r="I16"/>
  <c r="BR16" s="1"/>
  <c r="F16"/>
  <c r="BQ16" s="1"/>
  <c r="C16"/>
  <c r="BP16" s="1"/>
  <c r="AT15"/>
  <c r="S33" s="1"/>
  <c r="AQ15"/>
  <c r="S31" s="1"/>
  <c r="AN15"/>
  <c r="S29" s="1"/>
  <c r="AK15"/>
  <c r="S27" s="1"/>
  <c r="AH15"/>
  <c r="S25" s="1"/>
  <c r="AE15"/>
  <c r="S23" s="1"/>
  <c r="AB15"/>
  <c r="S21" s="1"/>
  <c r="Y15"/>
  <c r="S19" s="1"/>
  <c r="V15"/>
  <c r="S17" s="1"/>
  <c r="Q15"/>
  <c r="O15"/>
  <c r="N15"/>
  <c r="L15"/>
  <c r="K15"/>
  <c r="I15"/>
  <c r="H15"/>
  <c r="F15"/>
  <c r="E15"/>
  <c r="C15"/>
  <c r="AT14"/>
  <c r="AQ14"/>
  <c r="AN14"/>
  <c r="AK14"/>
  <c r="AH14"/>
  <c r="AE14"/>
  <c r="AB14"/>
  <c r="Y14"/>
  <c r="V14"/>
  <c r="O14"/>
  <c r="BT14" s="1"/>
  <c r="L14"/>
  <c r="BS14" s="1"/>
  <c r="I14"/>
  <c r="BR14" s="1"/>
  <c r="F14"/>
  <c r="BQ14" s="1"/>
  <c r="C14"/>
  <c r="BP14" s="1"/>
  <c r="AT13"/>
  <c r="P33" s="1"/>
  <c r="AQ13"/>
  <c r="P31" s="1"/>
  <c r="AN13"/>
  <c r="P29" s="1"/>
  <c r="AK13"/>
  <c r="P27" s="1"/>
  <c r="AH13"/>
  <c r="P25" s="1"/>
  <c r="AE13"/>
  <c r="P23" s="1"/>
  <c r="AB13"/>
  <c r="P21" s="1"/>
  <c r="Y13"/>
  <c r="P19" s="1"/>
  <c r="V13"/>
  <c r="P17" s="1"/>
  <c r="S13"/>
  <c r="P15" s="1"/>
  <c r="N13"/>
  <c r="L13"/>
  <c r="K13"/>
  <c r="I13"/>
  <c r="H13"/>
  <c r="F13"/>
  <c r="E13"/>
  <c r="C13"/>
  <c r="AT12"/>
  <c r="AQ12"/>
  <c r="AN12"/>
  <c r="AK12"/>
  <c r="AH12"/>
  <c r="AE12"/>
  <c r="AB12"/>
  <c r="Y12"/>
  <c r="V12"/>
  <c r="S12"/>
  <c r="L12"/>
  <c r="BS12" s="1"/>
  <c r="I12"/>
  <c r="BR12" s="1"/>
  <c r="F12"/>
  <c r="BQ12" s="1"/>
  <c r="C12"/>
  <c r="BP12" s="1"/>
  <c r="AT11"/>
  <c r="M33" s="1"/>
  <c r="AQ11"/>
  <c r="M31" s="1"/>
  <c r="AN11"/>
  <c r="M29" s="1"/>
  <c r="AK11"/>
  <c r="M27" s="1"/>
  <c r="AH11"/>
  <c r="M25" s="1"/>
  <c r="AE11"/>
  <c r="M23" s="1"/>
  <c r="AB11"/>
  <c r="M21" s="1"/>
  <c r="Y11"/>
  <c r="M19" s="1"/>
  <c r="V11"/>
  <c r="M17" s="1"/>
  <c r="S11"/>
  <c r="M15" s="1"/>
  <c r="P11"/>
  <c r="M13" s="1"/>
  <c r="K11"/>
  <c r="I11"/>
  <c r="H11"/>
  <c r="F11"/>
  <c r="E11"/>
  <c r="C11"/>
  <c r="AT10"/>
  <c r="AQ10"/>
  <c r="AN10"/>
  <c r="AK10"/>
  <c r="AH10"/>
  <c r="AE10"/>
  <c r="AB10"/>
  <c r="Y10"/>
  <c r="V10"/>
  <c r="S10"/>
  <c r="P10"/>
  <c r="I10"/>
  <c r="BR10" s="1"/>
  <c r="F10"/>
  <c r="BQ10" s="1"/>
  <c r="C10"/>
  <c r="BP10" s="1"/>
  <c r="AT9"/>
  <c r="J33" s="1"/>
  <c r="AQ9"/>
  <c r="J31" s="1"/>
  <c r="AN9"/>
  <c r="J29" s="1"/>
  <c r="AK9"/>
  <c r="J27" s="1"/>
  <c r="AH9"/>
  <c r="J25" s="1"/>
  <c r="AE9"/>
  <c r="J23" s="1"/>
  <c r="AB9"/>
  <c r="J21" s="1"/>
  <c r="Y9"/>
  <c r="J19" s="1"/>
  <c r="V9"/>
  <c r="J17" s="1"/>
  <c r="S9"/>
  <c r="J15" s="1"/>
  <c r="P9"/>
  <c r="J13" s="1"/>
  <c r="M9"/>
  <c r="J11" s="1"/>
  <c r="H9"/>
  <c r="F9"/>
  <c r="E9"/>
  <c r="C9"/>
  <c r="AT8"/>
  <c r="AQ8"/>
  <c r="AN8"/>
  <c r="AK8"/>
  <c r="AH8"/>
  <c r="AE8"/>
  <c r="AB8"/>
  <c r="Y8"/>
  <c r="V8"/>
  <c r="S8"/>
  <c r="P8"/>
  <c r="M8"/>
  <c r="F8"/>
  <c r="BQ8" s="1"/>
  <c r="C8"/>
  <c r="BP8" s="1"/>
  <c r="AT7"/>
  <c r="G33" s="1"/>
  <c r="AQ7"/>
  <c r="G31" s="1"/>
  <c r="AN7"/>
  <c r="G29" s="1"/>
  <c r="AK7"/>
  <c r="G27" s="1"/>
  <c r="AH7"/>
  <c r="G25" s="1"/>
  <c r="AE7"/>
  <c r="G23" s="1"/>
  <c r="AB7"/>
  <c r="G21" s="1"/>
  <c r="Y7"/>
  <c r="G19" s="1"/>
  <c r="V7"/>
  <c r="G17" s="1"/>
  <c r="S7"/>
  <c r="G15" s="1"/>
  <c r="P7"/>
  <c r="G13" s="1"/>
  <c r="M7"/>
  <c r="G11" s="1"/>
  <c r="J7"/>
  <c r="G9" s="1"/>
  <c r="E7"/>
  <c r="BA6" s="1"/>
  <c r="C7"/>
  <c r="AT6"/>
  <c r="AQ6"/>
  <c r="AN6"/>
  <c r="AK6"/>
  <c r="AH6"/>
  <c r="AE6"/>
  <c r="AB6"/>
  <c r="Y6"/>
  <c r="V6"/>
  <c r="S6"/>
  <c r="P6"/>
  <c r="M6"/>
  <c r="J6"/>
  <c r="C6"/>
  <c r="BP6" s="1"/>
  <c r="AT5"/>
  <c r="D33" s="1"/>
  <c r="AQ5"/>
  <c r="D31" s="1"/>
  <c r="AN5"/>
  <c r="D29" s="1"/>
  <c r="AK5"/>
  <c r="D27" s="1"/>
  <c r="AH5"/>
  <c r="D25" s="1"/>
  <c r="AE5"/>
  <c r="D23" s="1"/>
  <c r="AB5"/>
  <c r="D21" s="1"/>
  <c r="Y5"/>
  <c r="D19" s="1"/>
  <c r="V5"/>
  <c r="D17" s="1"/>
  <c r="S5"/>
  <c r="D15" s="1"/>
  <c r="P5"/>
  <c r="D13" s="1"/>
  <c r="M5"/>
  <c r="D11" s="1"/>
  <c r="J5"/>
  <c r="D9" s="1"/>
  <c r="G5"/>
  <c r="D7" s="1"/>
  <c r="BA4"/>
  <c r="AZ4"/>
  <c r="AT4"/>
  <c r="AQ4"/>
  <c r="AN4"/>
  <c r="AK4"/>
  <c r="AH4"/>
  <c r="AE4"/>
  <c r="AB4"/>
  <c r="Y4"/>
  <c r="V4"/>
  <c r="S4"/>
  <c r="P4"/>
  <c r="M4"/>
  <c r="J4"/>
  <c r="G4"/>
  <c r="AS3"/>
  <c r="AP3"/>
  <c r="AM3"/>
  <c r="AJ3"/>
  <c r="AG3"/>
  <c r="AD3"/>
  <c r="AA3"/>
  <c r="X3"/>
  <c r="U3"/>
  <c r="R3"/>
  <c r="O3"/>
  <c r="L3"/>
  <c r="I3"/>
  <c r="F3"/>
  <c r="C3"/>
  <c r="C1"/>
  <c r="AR33" i="49"/>
  <c r="AP33"/>
  <c r="AO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3"/>
  <c r="E33"/>
  <c r="C33"/>
  <c r="AP32"/>
  <c r="AM32"/>
  <c r="AJ32"/>
  <c r="AG32"/>
  <c r="AD32"/>
  <c r="AA32"/>
  <c r="X32"/>
  <c r="U32"/>
  <c r="R32"/>
  <c r="O32"/>
  <c r="L32"/>
  <c r="I32"/>
  <c r="F32"/>
  <c r="C32"/>
  <c r="AQ33"/>
  <c r="AO31"/>
  <c r="AM31"/>
  <c r="AL31"/>
  <c r="AJ31"/>
  <c r="AI31"/>
  <c r="AG31"/>
  <c r="AF31"/>
  <c r="AD31"/>
  <c r="AC31"/>
  <c r="AA31"/>
  <c r="Z31"/>
  <c r="X31"/>
  <c r="W31"/>
  <c r="U31"/>
  <c r="T31"/>
  <c r="R31"/>
  <c r="Q31"/>
  <c r="O31"/>
  <c r="N31"/>
  <c r="L31"/>
  <c r="K31"/>
  <c r="I31"/>
  <c r="H31"/>
  <c r="F31"/>
  <c r="E31"/>
  <c r="C31"/>
  <c r="AT30"/>
  <c r="AM30"/>
  <c r="AJ30"/>
  <c r="AG30"/>
  <c r="AD30"/>
  <c r="AA30"/>
  <c r="X30"/>
  <c r="U30"/>
  <c r="R30"/>
  <c r="O30"/>
  <c r="L30"/>
  <c r="I30"/>
  <c r="F30"/>
  <c r="C30"/>
  <c r="AN33"/>
  <c r="AN31"/>
  <c r="AL29"/>
  <c r="AJ29"/>
  <c r="AI29"/>
  <c r="AG29"/>
  <c r="AF29"/>
  <c r="AD29"/>
  <c r="AC29"/>
  <c r="AA29"/>
  <c r="Z29"/>
  <c r="X29"/>
  <c r="W29"/>
  <c r="U29"/>
  <c r="T29"/>
  <c r="R29"/>
  <c r="Q29"/>
  <c r="O29"/>
  <c r="N29"/>
  <c r="L29"/>
  <c r="K29"/>
  <c r="I29"/>
  <c r="H29"/>
  <c r="F29"/>
  <c r="E29"/>
  <c r="C29"/>
  <c r="AT28"/>
  <c r="AQ28"/>
  <c r="AJ28"/>
  <c r="AG28"/>
  <c r="AD28"/>
  <c r="AA28"/>
  <c r="X28"/>
  <c r="U28"/>
  <c r="R28"/>
  <c r="O28"/>
  <c r="L28"/>
  <c r="I28"/>
  <c r="F28"/>
  <c r="C28"/>
  <c r="AK33"/>
  <c r="AK31"/>
  <c r="AK29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7"/>
  <c r="E27"/>
  <c r="C27"/>
  <c r="AT26"/>
  <c r="AQ26"/>
  <c r="AN26"/>
  <c r="AG26"/>
  <c r="AD26"/>
  <c r="AA26"/>
  <c r="X26"/>
  <c r="U26"/>
  <c r="R26"/>
  <c r="O26"/>
  <c r="L26"/>
  <c r="I26"/>
  <c r="F26"/>
  <c r="C26"/>
  <c r="AH33"/>
  <c r="AH31"/>
  <c r="AH29"/>
  <c r="AH27"/>
  <c r="AF25"/>
  <c r="AD25"/>
  <c r="AC25"/>
  <c r="AA25"/>
  <c r="Z25"/>
  <c r="X25"/>
  <c r="W25"/>
  <c r="U25"/>
  <c r="T25"/>
  <c r="R25"/>
  <c r="Q25"/>
  <c r="O25"/>
  <c r="N25"/>
  <c r="L25"/>
  <c r="K25"/>
  <c r="I25"/>
  <c r="H25"/>
  <c r="F25"/>
  <c r="E25"/>
  <c r="C25"/>
  <c r="AT24"/>
  <c r="AQ24"/>
  <c r="AN24"/>
  <c r="AK24"/>
  <c r="AD24"/>
  <c r="AA24"/>
  <c r="X24"/>
  <c r="U24"/>
  <c r="R24"/>
  <c r="O24"/>
  <c r="L24"/>
  <c r="I24"/>
  <c r="F24"/>
  <c r="C24"/>
  <c r="AE33"/>
  <c r="AE31"/>
  <c r="AE29"/>
  <c r="AE27"/>
  <c r="AE25"/>
  <c r="AC23"/>
  <c r="AA23"/>
  <c r="Z23"/>
  <c r="X23"/>
  <c r="W23"/>
  <c r="U23"/>
  <c r="T23"/>
  <c r="R23"/>
  <c r="Q23"/>
  <c r="O23"/>
  <c r="N23"/>
  <c r="L23"/>
  <c r="K23"/>
  <c r="I23"/>
  <c r="H23"/>
  <c r="F23"/>
  <c r="E23"/>
  <c r="C23"/>
  <c r="AT22"/>
  <c r="AQ22"/>
  <c r="AN22"/>
  <c r="AK22"/>
  <c r="AH22"/>
  <c r="AA22"/>
  <c r="X22"/>
  <c r="U22"/>
  <c r="R22"/>
  <c r="O22"/>
  <c r="L22"/>
  <c r="I22"/>
  <c r="F22"/>
  <c r="C22"/>
  <c r="AB33"/>
  <c r="AB31"/>
  <c r="AB29"/>
  <c r="AB27"/>
  <c r="AB25"/>
  <c r="AB23"/>
  <c r="Z21"/>
  <c r="X21"/>
  <c r="W21"/>
  <c r="U21"/>
  <c r="T21"/>
  <c r="R21"/>
  <c r="Q21"/>
  <c r="O21"/>
  <c r="N21"/>
  <c r="L21"/>
  <c r="K21"/>
  <c r="I21"/>
  <c r="H21"/>
  <c r="F21"/>
  <c r="E21"/>
  <c r="C21"/>
  <c r="AT20"/>
  <c r="AQ20"/>
  <c r="AN20"/>
  <c r="AK20"/>
  <c r="AH20"/>
  <c r="AE20"/>
  <c r="X20"/>
  <c r="U20"/>
  <c r="R20"/>
  <c r="O20"/>
  <c r="L20"/>
  <c r="I20"/>
  <c r="F20"/>
  <c r="C20"/>
  <c r="Y33"/>
  <c r="Y31"/>
  <c r="Y29"/>
  <c r="Y27"/>
  <c r="Y25"/>
  <c r="Y23"/>
  <c r="Y21"/>
  <c r="W19"/>
  <c r="U19"/>
  <c r="T19"/>
  <c r="R19"/>
  <c r="Q19"/>
  <c r="O19"/>
  <c r="N19"/>
  <c r="L19"/>
  <c r="K19"/>
  <c r="I19"/>
  <c r="H19"/>
  <c r="F19"/>
  <c r="E19"/>
  <c r="C19"/>
  <c r="AT18"/>
  <c r="AQ18"/>
  <c r="AN18"/>
  <c r="AK18"/>
  <c r="AH18"/>
  <c r="AE18"/>
  <c r="AB18"/>
  <c r="U18"/>
  <c r="R18"/>
  <c r="O18"/>
  <c r="L18"/>
  <c r="I18"/>
  <c r="F18"/>
  <c r="C18"/>
  <c r="V33"/>
  <c r="V31"/>
  <c r="V29"/>
  <c r="V27"/>
  <c r="V25"/>
  <c r="V23"/>
  <c r="V21"/>
  <c r="V19"/>
  <c r="T17"/>
  <c r="R17"/>
  <c r="Q17"/>
  <c r="O17"/>
  <c r="N17"/>
  <c r="L17"/>
  <c r="K17"/>
  <c r="I17"/>
  <c r="H17"/>
  <c r="F17"/>
  <c r="E17"/>
  <c r="C17"/>
  <c r="AT16"/>
  <c r="AQ16"/>
  <c r="AN16"/>
  <c r="AK16"/>
  <c r="AH16"/>
  <c r="AE16"/>
  <c r="AB16"/>
  <c r="Y16"/>
  <c r="R16"/>
  <c r="O16"/>
  <c r="L16"/>
  <c r="I16"/>
  <c r="F16"/>
  <c r="C16"/>
  <c r="S33"/>
  <c r="S31"/>
  <c r="S29"/>
  <c r="S27"/>
  <c r="S25"/>
  <c r="S23"/>
  <c r="S21"/>
  <c r="S19"/>
  <c r="S17"/>
  <c r="Q15"/>
  <c r="O15"/>
  <c r="N15"/>
  <c r="L15"/>
  <c r="K15"/>
  <c r="I15"/>
  <c r="H15"/>
  <c r="F15"/>
  <c r="E15"/>
  <c r="C15"/>
  <c r="AT14"/>
  <c r="AQ14"/>
  <c r="AN14"/>
  <c r="AK14"/>
  <c r="AH14"/>
  <c r="AE14"/>
  <c r="AB14"/>
  <c r="Y14"/>
  <c r="V14"/>
  <c r="O14"/>
  <c r="L14"/>
  <c r="I14"/>
  <c r="F14"/>
  <c r="C14"/>
  <c r="P33"/>
  <c r="P31"/>
  <c r="P29"/>
  <c r="P27"/>
  <c r="P25"/>
  <c r="P23"/>
  <c r="P21"/>
  <c r="P19"/>
  <c r="P17"/>
  <c r="P15"/>
  <c r="N13"/>
  <c r="L13"/>
  <c r="K13"/>
  <c r="I13"/>
  <c r="H13"/>
  <c r="F13"/>
  <c r="E13"/>
  <c r="C13"/>
  <c r="AT12"/>
  <c r="AQ12"/>
  <c r="AN12"/>
  <c r="AK12"/>
  <c r="AH12"/>
  <c r="AE12"/>
  <c r="AB12"/>
  <c r="Y12"/>
  <c r="V12"/>
  <c r="S12"/>
  <c r="L12"/>
  <c r="I12"/>
  <c r="F12"/>
  <c r="C12"/>
  <c r="M33"/>
  <c r="M31"/>
  <c r="M29"/>
  <c r="M27"/>
  <c r="M25"/>
  <c r="M23"/>
  <c r="M21"/>
  <c r="M19"/>
  <c r="M17"/>
  <c r="M15"/>
  <c r="M13"/>
  <c r="K11"/>
  <c r="I11"/>
  <c r="H11"/>
  <c r="F11"/>
  <c r="E11"/>
  <c r="C11"/>
  <c r="AT10"/>
  <c r="AQ10"/>
  <c r="AN10"/>
  <c r="AK10"/>
  <c r="AH10"/>
  <c r="AE10"/>
  <c r="AB10"/>
  <c r="Y10"/>
  <c r="V10"/>
  <c r="S10"/>
  <c r="P10"/>
  <c r="I10"/>
  <c r="F10"/>
  <c r="C10"/>
  <c r="J33"/>
  <c r="J31"/>
  <c r="J29"/>
  <c r="J27"/>
  <c r="J25"/>
  <c r="J23"/>
  <c r="J21"/>
  <c r="J19"/>
  <c r="J17"/>
  <c r="J15"/>
  <c r="J13"/>
  <c r="J11"/>
  <c r="H9"/>
  <c r="F9"/>
  <c r="E9"/>
  <c r="C9"/>
  <c r="AT8"/>
  <c r="AQ8"/>
  <c r="AN8"/>
  <c r="AK8"/>
  <c r="AH8"/>
  <c r="AE8"/>
  <c r="AB8"/>
  <c r="Y8"/>
  <c r="V8"/>
  <c r="S8"/>
  <c r="P8"/>
  <c r="M8"/>
  <c r="F8"/>
  <c r="C8"/>
  <c r="G33"/>
  <c r="G31"/>
  <c r="G29"/>
  <c r="G25"/>
  <c r="G23"/>
  <c r="G21"/>
  <c r="G19"/>
  <c r="G17"/>
  <c r="G15"/>
  <c r="G13"/>
  <c r="G11"/>
  <c r="G9"/>
  <c r="E7"/>
  <c r="C7"/>
  <c r="AT6"/>
  <c r="AQ6"/>
  <c r="AN6"/>
  <c r="AK6"/>
  <c r="AH6"/>
  <c r="AE6"/>
  <c r="AB6"/>
  <c r="Y6"/>
  <c r="V6"/>
  <c r="S6"/>
  <c r="P6"/>
  <c r="M6"/>
  <c r="J6"/>
  <c r="C6"/>
  <c r="D33"/>
  <c r="D31"/>
  <c r="D29"/>
  <c r="D27"/>
  <c r="D25"/>
  <c r="D23"/>
  <c r="D21"/>
  <c r="D19"/>
  <c r="D17"/>
  <c r="D15"/>
  <c r="D13"/>
  <c r="D11"/>
  <c r="D9"/>
  <c r="D7"/>
  <c r="AT4"/>
  <c r="AQ4"/>
  <c r="AN4"/>
  <c r="AK4"/>
  <c r="AH4"/>
  <c r="AE4"/>
  <c r="AB4"/>
  <c r="Y4"/>
  <c r="V4"/>
  <c r="S4"/>
  <c r="P4"/>
  <c r="M4"/>
  <c r="J4"/>
  <c r="G4"/>
  <c r="R1" i="47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Q4"/>
  <c r="N3"/>
  <c r="B31" i="41"/>
  <c r="R31" s="1"/>
  <c r="B30"/>
  <c r="AG30" s="1"/>
  <c r="B29"/>
  <c r="B28"/>
  <c r="R28" s="1"/>
  <c r="B27"/>
  <c r="Z27" s="1"/>
  <c r="B26"/>
  <c r="AG26" s="1"/>
  <c r="B25"/>
  <c r="B24"/>
  <c r="R24" s="1"/>
  <c r="B23"/>
  <c r="R23" s="1"/>
  <c r="B22"/>
  <c r="R22" s="1"/>
  <c r="B21"/>
  <c r="AA21" s="1"/>
  <c r="B20"/>
  <c r="B19"/>
  <c r="AA19" s="1"/>
  <c r="B18"/>
  <c r="B17"/>
  <c r="AA17" s="1"/>
  <c r="B16"/>
  <c r="B15"/>
  <c r="AA15" s="1"/>
  <c r="B14"/>
  <c r="B13"/>
  <c r="AA13" s="1"/>
  <c r="B12"/>
  <c r="B11"/>
  <c r="AA11" s="1"/>
  <c r="B10"/>
  <c r="B9"/>
  <c r="Z9" s="1"/>
  <c r="B8"/>
  <c r="AS18"/>
  <c r="I31"/>
  <c r="H31"/>
  <c r="AF31" s="1"/>
  <c r="I30"/>
  <c r="H30"/>
  <c r="AF30" s="1"/>
  <c r="I29"/>
  <c r="H29"/>
  <c r="AF29" s="1"/>
  <c r="I28"/>
  <c r="H28"/>
  <c r="AF28" s="1"/>
  <c r="I27"/>
  <c r="H27"/>
  <c r="AF27" s="1"/>
  <c r="I26"/>
  <c r="H26"/>
  <c r="AF26" s="1"/>
  <c r="I25"/>
  <c r="H25"/>
  <c r="AF25" s="1"/>
  <c r="I24"/>
  <c r="H24"/>
  <c r="AF24" s="1"/>
  <c r="I23"/>
  <c r="H23"/>
  <c r="AF23" s="1"/>
  <c r="I22"/>
  <c r="H22"/>
  <c r="AF22" s="1"/>
  <c r="I21"/>
  <c r="H21"/>
  <c r="AF21" s="1"/>
  <c r="I20"/>
  <c r="H20"/>
  <c r="AF20" s="1"/>
  <c r="I19"/>
  <c r="H19"/>
  <c r="AF19" s="1"/>
  <c r="I18"/>
  <c r="H18"/>
  <c r="AF18" s="1"/>
  <c r="I17"/>
  <c r="H17"/>
  <c r="AF17" s="1"/>
  <c r="I16"/>
  <c r="H16"/>
  <c r="AF16" s="1"/>
  <c r="I15"/>
  <c r="H15"/>
  <c r="AF15" s="1"/>
  <c r="I14"/>
  <c r="H14"/>
  <c r="AF14" s="1"/>
  <c r="AF13"/>
  <c r="AF12"/>
  <c r="AF11"/>
  <c r="AF10"/>
  <c r="AF9"/>
  <c r="AF8"/>
  <c r="AF7"/>
  <c r="B7"/>
  <c r="AA7" s="1"/>
  <c r="X37"/>
  <c r="U37"/>
  <c r="R37"/>
  <c r="O37"/>
  <c r="L37"/>
  <c r="I37"/>
  <c r="F37"/>
  <c r="X36"/>
  <c r="U36"/>
  <c r="R36"/>
  <c r="O36"/>
  <c r="L36"/>
  <c r="I36"/>
  <c r="F36"/>
  <c r="X35"/>
  <c r="U35"/>
  <c r="R35"/>
  <c r="O35"/>
  <c r="L35"/>
  <c r="I35"/>
  <c r="F35"/>
  <c r="Y34"/>
  <c r="V34"/>
  <c r="S34"/>
  <c r="P34"/>
  <c r="M34"/>
  <c r="J34"/>
  <c r="G34"/>
  <c r="AG24"/>
  <c r="AG21"/>
  <c r="AT18"/>
  <c r="AR18"/>
  <c r="AP18"/>
  <c r="AT17"/>
  <c r="AR17"/>
  <c r="AP17"/>
  <c r="AT16"/>
  <c r="AR16"/>
  <c r="AP16"/>
  <c r="AT15"/>
  <c r="AR15"/>
  <c r="AP15"/>
  <c r="AT14"/>
  <c r="AR14"/>
  <c r="AP14"/>
  <c r="AT13"/>
  <c r="AS13"/>
  <c r="AR13"/>
  <c r="AQ13"/>
  <c r="AP13"/>
  <c r="AG13"/>
  <c r="AT12"/>
  <c r="AS12"/>
  <c r="AR12"/>
  <c r="AQ12"/>
  <c r="AP12"/>
  <c r="AT11"/>
  <c r="AS11"/>
  <c r="AR11"/>
  <c r="AQ11"/>
  <c r="AP11"/>
  <c r="AT10"/>
  <c r="AS10"/>
  <c r="AR10"/>
  <c r="AQ10"/>
  <c r="AP10"/>
  <c r="AT9"/>
  <c r="AS9"/>
  <c r="AR9"/>
  <c r="AQ9"/>
  <c r="AP9"/>
  <c r="AT8"/>
  <c r="AS8"/>
  <c r="AR8"/>
  <c r="AQ8"/>
  <c r="AP8"/>
  <c r="AT7"/>
  <c r="AS7"/>
  <c r="AR7"/>
  <c r="AQ7"/>
  <c r="AP7"/>
  <c r="X32"/>
  <c r="W32"/>
  <c r="V32"/>
  <c r="U32"/>
  <c r="T32"/>
  <c r="S32"/>
  <c r="Q32"/>
  <c r="P32"/>
  <c r="O32"/>
  <c r="N32"/>
  <c r="M32"/>
  <c r="L32"/>
  <c r="Z32" s="1"/>
  <c r="K32"/>
  <c r="AT6"/>
  <c r="AS6"/>
  <c r="AR6"/>
  <c r="AQ6"/>
  <c r="AP6"/>
  <c r="AT5"/>
  <c r="AS5"/>
  <c r="AR5"/>
  <c r="AQ5"/>
  <c r="AP5"/>
  <c r="AT4"/>
  <c r="AS4"/>
  <c r="AR4"/>
  <c r="AQ4"/>
  <c r="AP4"/>
  <c r="J3"/>
  <c r="A18" s="1"/>
  <c r="X37" i="16"/>
  <c r="U37"/>
  <c r="X36"/>
  <c r="U36"/>
  <c r="O36"/>
  <c r="X35"/>
  <c r="U35"/>
  <c r="I37"/>
  <c r="I36"/>
  <c r="I35"/>
  <c r="O37"/>
  <c r="O35"/>
  <c r="L37"/>
  <c r="L36"/>
  <c r="L35"/>
  <c r="R37"/>
  <c r="R36"/>
  <c r="R35"/>
  <c r="F35"/>
  <c r="Y34"/>
  <c r="V34"/>
  <c r="S34"/>
  <c r="P34"/>
  <c r="M34"/>
  <c r="J34"/>
  <c r="G34"/>
  <c r="Z9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T32" i="13"/>
  <c r="L20" i="37"/>
  <c r="BS20" s="1"/>
  <c r="AJ30"/>
  <c r="CA30" s="1"/>
  <c r="AB18"/>
  <c r="U18"/>
  <c r="BV18" s="1"/>
  <c r="R32"/>
  <c r="BU32" s="1"/>
  <c r="R30"/>
  <c r="BU30" s="1"/>
  <c r="R28"/>
  <c r="BU28" s="1"/>
  <c r="R26"/>
  <c r="BU26" s="1"/>
  <c r="R24"/>
  <c r="BU24" s="1"/>
  <c r="R22"/>
  <c r="BU22" s="1"/>
  <c r="M5"/>
  <c r="D11" s="1"/>
  <c r="AP32"/>
  <c r="CC32" s="1"/>
  <c r="AM30"/>
  <c r="CB30" s="1"/>
  <c r="AJ32"/>
  <c r="CA32" s="1"/>
  <c r="AJ28"/>
  <c r="CA28" s="1"/>
  <c r="AG32"/>
  <c r="BZ32" s="1"/>
  <c r="AG30"/>
  <c r="BZ30" s="1"/>
  <c r="AG26"/>
  <c r="BZ26" s="1"/>
  <c r="AD32"/>
  <c r="BY32" s="1"/>
  <c r="AD30"/>
  <c r="BY30" s="1"/>
  <c r="AD28"/>
  <c r="BY28" s="1"/>
  <c r="AD24"/>
  <c r="BY24" s="1"/>
  <c r="AA32"/>
  <c r="BX32" s="1"/>
  <c r="AA30"/>
  <c r="BX30" s="1"/>
  <c r="AA28"/>
  <c r="BX28" s="1"/>
  <c r="AA26"/>
  <c r="BX26" s="1"/>
  <c r="AA22"/>
  <c r="BX22" s="1"/>
  <c r="X32"/>
  <c r="BW32" s="1"/>
  <c r="X30"/>
  <c r="BW30" s="1"/>
  <c r="X28"/>
  <c r="BW28" s="1"/>
  <c r="X26"/>
  <c r="BW26" s="1"/>
  <c r="X24"/>
  <c r="BW24" s="1"/>
  <c r="X20"/>
  <c r="BW20" s="1"/>
  <c r="U32"/>
  <c r="BV32" s="1"/>
  <c r="U30"/>
  <c r="BV30" s="1"/>
  <c r="U28"/>
  <c r="BV28" s="1"/>
  <c r="U26"/>
  <c r="BV26" s="1"/>
  <c r="U24"/>
  <c r="BV24" s="1"/>
  <c r="U22"/>
  <c r="BV22" s="1"/>
  <c r="R20"/>
  <c r="BU20" s="1"/>
  <c r="R16"/>
  <c r="BU16" s="1"/>
  <c r="O32"/>
  <c r="BT32" s="1"/>
  <c r="O30"/>
  <c r="BT30" s="1"/>
  <c r="O28"/>
  <c r="BT28" s="1"/>
  <c r="O26"/>
  <c r="BT26" s="1"/>
  <c r="O24"/>
  <c r="BT24" s="1"/>
  <c r="O22"/>
  <c r="BT22" s="1"/>
  <c r="O20"/>
  <c r="BT20" s="1"/>
  <c r="O18"/>
  <c r="BT18" s="1"/>
  <c r="O14"/>
  <c r="BT14" s="1"/>
  <c r="L32"/>
  <c r="BS32" s="1"/>
  <c r="L30"/>
  <c r="BS30" s="1"/>
  <c r="L28"/>
  <c r="BS28" s="1"/>
  <c r="L26"/>
  <c r="BS26" s="1"/>
  <c r="L24"/>
  <c r="BS24" s="1"/>
  <c r="L22"/>
  <c r="BS22" s="1"/>
  <c r="L18"/>
  <c r="BS18" s="1"/>
  <c r="L16"/>
  <c r="BS16" s="1"/>
  <c r="L12"/>
  <c r="BS12" s="1"/>
  <c r="I32"/>
  <c r="BR32" s="1"/>
  <c r="I30"/>
  <c r="BR30" s="1"/>
  <c r="I28"/>
  <c r="BR28" s="1"/>
  <c r="I26"/>
  <c r="BR26" s="1"/>
  <c r="I24"/>
  <c r="BR24" s="1"/>
  <c r="I22"/>
  <c r="BR22" s="1"/>
  <c r="I20"/>
  <c r="BR20" s="1"/>
  <c r="I18"/>
  <c r="BR18" s="1"/>
  <c r="I16"/>
  <c r="BR16" s="1"/>
  <c r="I14"/>
  <c r="BR14" s="1"/>
  <c r="I12"/>
  <c r="BR12" s="1"/>
  <c r="I10"/>
  <c r="BR10" s="1"/>
  <c r="F32"/>
  <c r="BQ32" s="1"/>
  <c r="F30"/>
  <c r="BQ30" s="1"/>
  <c r="F28"/>
  <c r="BQ28" s="1"/>
  <c r="F26"/>
  <c r="BQ26" s="1"/>
  <c r="F24"/>
  <c r="BQ24" s="1"/>
  <c r="F22"/>
  <c r="BQ22" s="1"/>
  <c r="F20"/>
  <c r="BQ20" s="1"/>
  <c r="F18"/>
  <c r="BQ18" s="1"/>
  <c r="F16"/>
  <c r="BQ16" s="1"/>
  <c r="F14"/>
  <c r="BQ14" s="1"/>
  <c r="F12"/>
  <c r="BQ12" s="1"/>
  <c r="F8"/>
  <c r="BQ8" s="1"/>
  <c r="BM8" s="1"/>
  <c r="C32"/>
  <c r="BP32" s="1"/>
  <c r="C30"/>
  <c r="BP30" s="1"/>
  <c r="C28"/>
  <c r="BP28" s="1"/>
  <c r="C26"/>
  <c r="BP26" s="1"/>
  <c r="C24"/>
  <c r="BP24" s="1"/>
  <c r="C22"/>
  <c r="BP22" s="1"/>
  <c r="C20"/>
  <c r="BP20" s="1"/>
  <c r="C18"/>
  <c r="BP18" s="1"/>
  <c r="C16"/>
  <c r="BP16" s="1"/>
  <c r="C14"/>
  <c r="BP14" s="1"/>
  <c r="C12"/>
  <c r="BP12" s="1"/>
  <c r="C10"/>
  <c r="BP10" s="1"/>
  <c r="C8"/>
  <c r="BP8" s="1"/>
  <c r="C6"/>
  <c r="BP6" s="1"/>
  <c r="AM32"/>
  <c r="CB32" s="1"/>
  <c r="AG28"/>
  <c r="BZ28" s="1"/>
  <c r="AD26"/>
  <c r="BY26" s="1"/>
  <c r="AA24"/>
  <c r="BX24" s="1"/>
  <c r="X22"/>
  <c r="BW22" s="1"/>
  <c r="U20"/>
  <c r="BV20" s="1"/>
  <c r="R18"/>
  <c r="BU18" s="1"/>
  <c r="O16"/>
  <c r="BT16" s="1"/>
  <c r="F10"/>
  <c r="BQ10" s="1"/>
  <c r="L14"/>
  <c r="BS14" s="1"/>
  <c r="I15"/>
  <c r="K15"/>
  <c r="F15"/>
  <c r="H15"/>
  <c r="C15"/>
  <c r="E15"/>
  <c r="C13"/>
  <c r="E13"/>
  <c r="F13"/>
  <c r="H13"/>
  <c r="I13"/>
  <c r="K13"/>
  <c r="J12" s="1"/>
  <c r="L13"/>
  <c r="N13"/>
  <c r="BA12" s="1"/>
  <c r="AR8" i="16"/>
  <c r="C11" i="37"/>
  <c r="E11"/>
  <c r="F11"/>
  <c r="H11"/>
  <c r="I11"/>
  <c r="K11"/>
  <c r="AR7" i="16"/>
  <c r="C9" i="37"/>
  <c r="E9"/>
  <c r="F9"/>
  <c r="H9"/>
  <c r="C7"/>
  <c r="AZ6" s="1"/>
  <c r="AQ5" i="16"/>
  <c r="E7" i="37"/>
  <c r="BA6" s="1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F33"/>
  <c r="H33"/>
  <c r="F31"/>
  <c r="H31"/>
  <c r="F29"/>
  <c r="H29"/>
  <c r="F27"/>
  <c r="H27"/>
  <c r="F25"/>
  <c r="H25"/>
  <c r="F23"/>
  <c r="H23"/>
  <c r="F21"/>
  <c r="H21"/>
  <c r="F19"/>
  <c r="H19"/>
  <c r="F17"/>
  <c r="H17"/>
  <c r="AT30"/>
  <c r="AT28"/>
  <c r="AQ28"/>
  <c r="AT26"/>
  <c r="AQ26"/>
  <c r="AN26"/>
  <c r="AT24"/>
  <c r="AQ24"/>
  <c r="AN24"/>
  <c r="AK24"/>
  <c r="AT22"/>
  <c r="AQ22"/>
  <c r="AN22"/>
  <c r="AK22"/>
  <c r="AH22"/>
  <c r="AT20"/>
  <c r="AQ20"/>
  <c r="AN20"/>
  <c r="AK20"/>
  <c r="AH20"/>
  <c r="AE20"/>
  <c r="AT18"/>
  <c r="AQ18"/>
  <c r="AN18"/>
  <c r="AK18"/>
  <c r="AH18"/>
  <c r="AE18"/>
  <c r="AT16"/>
  <c r="AQ16"/>
  <c r="AN16"/>
  <c r="AK16"/>
  <c r="AH16"/>
  <c r="AE16"/>
  <c r="AB16"/>
  <c r="Y16"/>
  <c r="AT14"/>
  <c r="AQ14"/>
  <c r="AN14"/>
  <c r="AK14"/>
  <c r="AH14"/>
  <c r="AE14"/>
  <c r="AB14"/>
  <c r="Y14"/>
  <c r="V14"/>
  <c r="AT8"/>
  <c r="AQ8"/>
  <c r="AN8"/>
  <c r="AK8"/>
  <c r="AH8"/>
  <c r="AE8"/>
  <c r="AB8"/>
  <c r="Y8"/>
  <c r="V8"/>
  <c r="P8"/>
  <c r="M8"/>
  <c r="AT6"/>
  <c r="AQ6"/>
  <c r="AN6"/>
  <c r="AK6"/>
  <c r="AH6"/>
  <c r="AE6"/>
  <c r="AB6"/>
  <c r="Y6"/>
  <c r="V6"/>
  <c r="P6"/>
  <c r="M6"/>
  <c r="J6"/>
  <c r="AT4"/>
  <c r="AQ4"/>
  <c r="AN4"/>
  <c r="AK4"/>
  <c r="AH4"/>
  <c r="AE4"/>
  <c r="AB4"/>
  <c r="Y4"/>
  <c r="V4"/>
  <c r="P4"/>
  <c r="M4"/>
  <c r="J4"/>
  <c r="G4"/>
  <c r="AT12"/>
  <c r="AQ12"/>
  <c r="AN12"/>
  <c r="AK12"/>
  <c r="AH12"/>
  <c r="AE12"/>
  <c r="AB12"/>
  <c r="Y12"/>
  <c r="V12"/>
  <c r="S12"/>
  <c r="S4"/>
  <c r="S6"/>
  <c r="S8"/>
  <c r="AT10"/>
  <c r="AQ10"/>
  <c r="AN10"/>
  <c r="AK10"/>
  <c r="AH10"/>
  <c r="AE10"/>
  <c r="AB10"/>
  <c r="Y10"/>
  <c r="P10"/>
  <c r="V10"/>
  <c r="S10"/>
  <c r="AP3"/>
  <c r="AM3"/>
  <c r="R1" i="13"/>
  <c r="O1" i="41"/>
  <c r="AT5" i="16"/>
  <c r="AT12"/>
  <c r="AT13"/>
  <c r="AT14"/>
  <c r="AT15"/>
  <c r="AT16"/>
  <c r="AT17"/>
  <c r="AT18"/>
  <c r="AA31"/>
  <c r="AA30"/>
  <c r="AA29"/>
  <c r="AA28"/>
  <c r="AA27"/>
  <c r="AA26"/>
  <c r="AA25"/>
  <c r="C1" i="37"/>
  <c r="L32" i="13"/>
  <c r="Y7"/>
  <c r="AD7" i="16" s="1"/>
  <c r="Y31" i="13"/>
  <c r="Z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AE9" i="16" s="1"/>
  <c r="Y9" i="13"/>
  <c r="AD9" i="16" s="1"/>
  <c r="Z8" i="13"/>
  <c r="Y8"/>
  <c r="F36" i="16"/>
  <c r="Z7" i="13"/>
  <c r="AE7" i="16" s="1"/>
  <c r="F37"/>
  <c r="P36" i="13"/>
  <c r="N3" s="1"/>
  <c r="P35"/>
  <c r="AQ18" i="16"/>
  <c r="C3" i="37"/>
  <c r="F3"/>
  <c r="I3"/>
  <c r="L3"/>
  <c r="O3"/>
  <c r="R3"/>
  <c r="U3"/>
  <c r="X3"/>
  <c r="AA3"/>
  <c r="AD3"/>
  <c r="AG3"/>
  <c r="AJ3"/>
  <c r="AS3"/>
  <c r="AZ4"/>
  <c r="AQ4" i="16"/>
  <c r="BA4" i="37"/>
  <c r="AR4" i="16"/>
  <c r="G5" i="37"/>
  <c r="D7" s="1"/>
  <c r="J5"/>
  <c r="D9" s="1"/>
  <c r="P5"/>
  <c r="D13" s="1"/>
  <c r="S5"/>
  <c r="V5"/>
  <c r="D17" s="1"/>
  <c r="Y5"/>
  <c r="D19" s="1"/>
  <c r="AB5"/>
  <c r="D21" s="1"/>
  <c r="AE5"/>
  <c r="D23" s="1"/>
  <c r="AH5"/>
  <c r="D25" s="1"/>
  <c r="AK5"/>
  <c r="D27" s="1"/>
  <c r="AN5"/>
  <c r="D29" s="1"/>
  <c r="AQ5"/>
  <c r="D31" s="1"/>
  <c r="AT5"/>
  <c r="D33"/>
  <c r="AR5" i="16"/>
  <c r="J7" i="37"/>
  <c r="G9" s="1"/>
  <c r="M7"/>
  <c r="G11" s="1"/>
  <c r="P7"/>
  <c r="G13" s="1"/>
  <c r="S7"/>
  <c r="G15" s="1"/>
  <c r="V7"/>
  <c r="G17" s="1"/>
  <c r="Y7"/>
  <c r="G19" s="1"/>
  <c r="AB7"/>
  <c r="G21" s="1"/>
  <c r="AE7"/>
  <c r="G23" s="1"/>
  <c r="AH7"/>
  <c r="G25" s="1"/>
  <c r="AK7"/>
  <c r="G27" s="1"/>
  <c r="AN7"/>
  <c r="G29" s="1"/>
  <c r="AQ7"/>
  <c r="G31" s="1"/>
  <c r="AT7"/>
  <c r="G33" s="1"/>
  <c r="M9"/>
  <c r="J11" s="1"/>
  <c r="P9"/>
  <c r="J13" s="1"/>
  <c r="S9"/>
  <c r="J15" s="1"/>
  <c r="V9"/>
  <c r="J17" s="1"/>
  <c r="Y9"/>
  <c r="J19" s="1"/>
  <c r="AB9"/>
  <c r="J21" s="1"/>
  <c r="AE9"/>
  <c r="J23"/>
  <c r="AH9"/>
  <c r="J25" s="1"/>
  <c r="AK9"/>
  <c r="J27" s="1"/>
  <c r="AN9"/>
  <c r="J29" s="1"/>
  <c r="AQ9"/>
  <c r="J31" s="1"/>
  <c r="AT9"/>
  <c r="J33" s="1"/>
  <c r="P11"/>
  <c r="M13" s="1"/>
  <c r="S11"/>
  <c r="M15" s="1"/>
  <c r="V11"/>
  <c r="M17" s="1"/>
  <c r="Y11"/>
  <c r="M19" s="1"/>
  <c r="AB11"/>
  <c r="M21" s="1"/>
  <c r="AE11"/>
  <c r="AH11"/>
  <c r="M25" s="1"/>
  <c r="AK11"/>
  <c r="M27" s="1"/>
  <c r="AN11"/>
  <c r="M29" s="1"/>
  <c r="AQ11"/>
  <c r="M31" s="1"/>
  <c r="AT11"/>
  <c r="M33" s="1"/>
  <c r="S13"/>
  <c r="P15" s="1"/>
  <c r="V13"/>
  <c r="P17" s="1"/>
  <c r="Y13"/>
  <c r="P19" s="1"/>
  <c r="AB13"/>
  <c r="P21" s="1"/>
  <c r="AE13"/>
  <c r="P23" s="1"/>
  <c r="AH13"/>
  <c r="P25" s="1"/>
  <c r="AK13"/>
  <c r="P27"/>
  <c r="AN13"/>
  <c r="P29" s="1"/>
  <c r="AQ13"/>
  <c r="P31" s="1"/>
  <c r="AT13"/>
  <c r="P33" s="1"/>
  <c r="L15"/>
  <c r="N15"/>
  <c r="O15"/>
  <c r="Q15"/>
  <c r="V15"/>
  <c r="S17" s="1"/>
  <c r="Y15"/>
  <c r="S19" s="1"/>
  <c r="AB15"/>
  <c r="S21" s="1"/>
  <c r="AE15"/>
  <c r="S23" s="1"/>
  <c r="AH15"/>
  <c r="S25" s="1"/>
  <c r="AK15"/>
  <c r="S27" s="1"/>
  <c r="AN15"/>
  <c r="S29" s="1"/>
  <c r="AQ15"/>
  <c r="S31" s="1"/>
  <c r="AT15"/>
  <c r="S33" s="1"/>
  <c r="I17"/>
  <c r="K17"/>
  <c r="L17"/>
  <c r="N17"/>
  <c r="O17"/>
  <c r="Q17"/>
  <c r="R17"/>
  <c r="T17"/>
  <c r="BA16" s="1"/>
  <c r="Y17"/>
  <c r="V19" s="1"/>
  <c r="AB17"/>
  <c r="V21" s="1"/>
  <c r="AE17"/>
  <c r="V23" s="1"/>
  <c r="AH17"/>
  <c r="V25" s="1"/>
  <c r="AK17"/>
  <c r="V27" s="1"/>
  <c r="AN17"/>
  <c r="V29" s="1"/>
  <c r="AQ17"/>
  <c r="V31" s="1"/>
  <c r="AT17"/>
  <c r="V33" s="1"/>
  <c r="I19"/>
  <c r="K19"/>
  <c r="L19"/>
  <c r="N19"/>
  <c r="O19"/>
  <c r="Q19"/>
  <c r="R19"/>
  <c r="T19"/>
  <c r="U19"/>
  <c r="W19"/>
  <c r="BA18" s="1"/>
  <c r="AB19"/>
  <c r="Y21" s="1"/>
  <c r="AE19"/>
  <c r="Y23" s="1"/>
  <c r="AH19"/>
  <c r="Y25" s="1"/>
  <c r="AK19"/>
  <c r="Y27" s="1"/>
  <c r="AN19"/>
  <c r="Y29" s="1"/>
  <c r="AQ19"/>
  <c r="Y31" s="1"/>
  <c r="AT19"/>
  <c r="Y33" s="1"/>
  <c r="I21"/>
  <c r="K21"/>
  <c r="L21"/>
  <c r="M20" s="1"/>
  <c r="N21"/>
  <c r="O21"/>
  <c r="P20" s="1"/>
  <c r="Q21"/>
  <c r="R21"/>
  <c r="S20" s="1"/>
  <c r="T21"/>
  <c r="U21"/>
  <c r="W21"/>
  <c r="X21"/>
  <c r="AZ20" s="1"/>
  <c r="Z21"/>
  <c r="AE21"/>
  <c r="AB23" s="1"/>
  <c r="AH21"/>
  <c r="AB25" s="1"/>
  <c r="AK21"/>
  <c r="AB27" s="1"/>
  <c r="AN21"/>
  <c r="AB29" s="1"/>
  <c r="AQ21"/>
  <c r="AB31" s="1"/>
  <c r="AT21"/>
  <c r="AB33" s="1"/>
  <c r="I23"/>
  <c r="J22" s="1"/>
  <c r="K23"/>
  <c r="L23"/>
  <c r="M23"/>
  <c r="N23"/>
  <c r="O23"/>
  <c r="Q23"/>
  <c r="R23"/>
  <c r="T23"/>
  <c r="U23"/>
  <c r="W23"/>
  <c r="X23"/>
  <c r="Z23"/>
  <c r="AA23"/>
  <c r="AC23"/>
  <c r="AH23"/>
  <c r="AE25" s="1"/>
  <c r="AK23"/>
  <c r="AE27" s="1"/>
  <c r="AN23"/>
  <c r="AE29" s="1"/>
  <c r="AQ23"/>
  <c r="AE31" s="1"/>
  <c r="AT23"/>
  <c r="AE33" s="1"/>
  <c r="I25"/>
  <c r="J24" s="1"/>
  <c r="K25"/>
  <c r="L25"/>
  <c r="M24" s="1"/>
  <c r="N25"/>
  <c r="O25"/>
  <c r="Q25"/>
  <c r="R25"/>
  <c r="T25"/>
  <c r="U25"/>
  <c r="W25"/>
  <c r="X25"/>
  <c r="Z25"/>
  <c r="AA25"/>
  <c r="AC25"/>
  <c r="AD25"/>
  <c r="AE24" s="1"/>
  <c r="AF25"/>
  <c r="AR14" i="16"/>
  <c r="AK25" i="37"/>
  <c r="AH27" s="1"/>
  <c r="AN25"/>
  <c r="AH29" s="1"/>
  <c r="AQ25"/>
  <c r="AH31" s="1"/>
  <c r="AT25"/>
  <c r="AH33" s="1"/>
  <c r="I27"/>
  <c r="K27"/>
  <c r="L27"/>
  <c r="N27"/>
  <c r="M26" s="1"/>
  <c r="O27"/>
  <c r="Q27"/>
  <c r="P26" s="1"/>
  <c r="R27"/>
  <c r="T27"/>
  <c r="U27"/>
  <c r="W27"/>
  <c r="X27"/>
  <c r="Z27"/>
  <c r="Y26" s="1"/>
  <c r="AA27"/>
  <c r="AC27"/>
  <c r="AD27"/>
  <c r="AF27"/>
  <c r="AE26" s="1"/>
  <c r="AG27"/>
  <c r="AI27"/>
  <c r="AN27"/>
  <c r="AK29" s="1"/>
  <c r="AQ27"/>
  <c r="AK31" s="1"/>
  <c r="AT27"/>
  <c r="AK33" s="1"/>
  <c r="I29"/>
  <c r="K29"/>
  <c r="L29"/>
  <c r="N29"/>
  <c r="O29"/>
  <c r="P28" s="1"/>
  <c r="Q29"/>
  <c r="R29"/>
  <c r="T29"/>
  <c r="U29"/>
  <c r="W29"/>
  <c r="X29"/>
  <c r="Y28" s="1"/>
  <c r="Z29"/>
  <c r="AA29"/>
  <c r="AB28" s="1"/>
  <c r="AC29"/>
  <c r="AD29"/>
  <c r="AE28" s="1"/>
  <c r="AF29"/>
  <c r="AG29"/>
  <c r="AH28" s="1"/>
  <c r="AI29"/>
  <c r="AJ29"/>
  <c r="AL29"/>
  <c r="AQ29"/>
  <c r="AN31" s="1"/>
  <c r="AT29"/>
  <c r="AN33" s="1"/>
  <c r="I31"/>
  <c r="K31"/>
  <c r="L31"/>
  <c r="N31"/>
  <c r="O31"/>
  <c r="Q31"/>
  <c r="R31"/>
  <c r="T31"/>
  <c r="U31"/>
  <c r="W31"/>
  <c r="X31"/>
  <c r="Z31"/>
  <c r="AA31"/>
  <c r="AB30" s="1"/>
  <c r="AC31"/>
  <c r="AD31"/>
  <c r="AF31"/>
  <c r="AG31"/>
  <c r="AI31"/>
  <c r="AJ31"/>
  <c r="AL31"/>
  <c r="AM31"/>
  <c r="AO31"/>
  <c r="AT31"/>
  <c r="AQ33" s="1"/>
  <c r="I33"/>
  <c r="K33"/>
  <c r="J32" s="1"/>
  <c r="L33"/>
  <c r="N33"/>
  <c r="M32" s="1"/>
  <c r="O33"/>
  <c r="Q33"/>
  <c r="P32" s="1"/>
  <c r="R33"/>
  <c r="T33"/>
  <c r="U33"/>
  <c r="W33"/>
  <c r="X33"/>
  <c r="Z33"/>
  <c r="Y32" s="1"/>
  <c r="AA33"/>
  <c r="AC33"/>
  <c r="AD33"/>
  <c r="AF33"/>
  <c r="AG33"/>
  <c r="AI33"/>
  <c r="AJ33"/>
  <c r="AL33"/>
  <c r="AM33"/>
  <c r="AO33"/>
  <c r="AP33"/>
  <c r="AR33"/>
  <c r="C9" i="33"/>
  <c r="D9"/>
  <c r="D20" s="1"/>
  <c r="A12"/>
  <c r="E12"/>
  <c r="A13"/>
  <c r="B13"/>
  <c r="F13"/>
  <c r="A14"/>
  <c r="B14"/>
  <c r="F14"/>
  <c r="A15"/>
  <c r="B15"/>
  <c r="F15"/>
  <c r="A16"/>
  <c r="B16"/>
  <c r="F16"/>
  <c r="A17"/>
  <c r="B17"/>
  <c r="F17"/>
  <c r="C18"/>
  <c r="D18"/>
  <c r="Q4" i="13"/>
  <c r="A7"/>
  <c r="AC7" s="1"/>
  <c r="G7"/>
  <c r="AB7" s="1"/>
  <c r="H7"/>
  <c r="A8"/>
  <c r="AC8" s="1"/>
  <c r="G8"/>
  <c r="AB8" s="1"/>
  <c r="H8"/>
  <c r="A9"/>
  <c r="AC9" s="1"/>
  <c r="G9"/>
  <c r="AB9" s="1"/>
  <c r="H9"/>
  <c r="A10"/>
  <c r="AC10" s="1"/>
  <c r="G10"/>
  <c r="AB10" s="1"/>
  <c r="H10"/>
  <c r="A11"/>
  <c r="AC11" s="1"/>
  <c r="G11"/>
  <c r="AB11" s="1"/>
  <c r="H11"/>
  <c r="A12"/>
  <c r="AC12" s="1"/>
  <c r="G12"/>
  <c r="AB12" s="1"/>
  <c r="H12"/>
  <c r="A13"/>
  <c r="AC13" s="1"/>
  <c r="G13"/>
  <c r="AB13" s="1"/>
  <c r="H13"/>
  <c r="A14"/>
  <c r="AC14" s="1"/>
  <c r="G14"/>
  <c r="AB14" s="1"/>
  <c r="H14"/>
  <c r="A15"/>
  <c r="AC15" s="1"/>
  <c r="G15"/>
  <c r="AB15" s="1"/>
  <c r="H15"/>
  <c r="A16"/>
  <c r="AC16" s="1"/>
  <c r="G16"/>
  <c r="AB16" s="1"/>
  <c r="H16"/>
  <c r="A17"/>
  <c r="AC17" s="1"/>
  <c r="G17"/>
  <c r="AB17" s="1"/>
  <c r="H17"/>
  <c r="A18"/>
  <c r="AC18" s="1"/>
  <c r="G18"/>
  <c r="AB18" s="1"/>
  <c r="H18"/>
  <c r="A19"/>
  <c r="AC19" s="1"/>
  <c r="G19"/>
  <c r="AB19" s="1"/>
  <c r="H19"/>
  <c r="A20"/>
  <c r="AC20" s="1"/>
  <c r="G20"/>
  <c r="AB20" s="1"/>
  <c r="H20"/>
  <c r="A21"/>
  <c r="AC21" s="1"/>
  <c r="G21"/>
  <c r="AB21" s="1"/>
  <c r="H21"/>
  <c r="A22"/>
  <c r="AC22" s="1"/>
  <c r="G22"/>
  <c r="AB22" s="1"/>
  <c r="H22"/>
  <c r="A23"/>
  <c r="AC23" s="1"/>
  <c r="G23"/>
  <c r="AB23" s="1"/>
  <c r="H23"/>
  <c r="A24"/>
  <c r="AC24" s="1"/>
  <c r="G24"/>
  <c r="AB24" s="1"/>
  <c r="H24"/>
  <c r="A25"/>
  <c r="AC25" s="1"/>
  <c r="G25"/>
  <c r="AB25" s="1"/>
  <c r="H25"/>
  <c r="A26"/>
  <c r="AC26" s="1"/>
  <c r="G26"/>
  <c r="AB26" s="1"/>
  <c r="H26"/>
  <c r="A27"/>
  <c r="AC27" s="1"/>
  <c r="G27"/>
  <c r="AB27" s="1"/>
  <c r="H27"/>
  <c r="A28"/>
  <c r="AC28" s="1"/>
  <c r="G28"/>
  <c r="AB28" s="1"/>
  <c r="H28"/>
  <c r="A29"/>
  <c r="AC29" s="1"/>
  <c r="G29"/>
  <c r="AB29" s="1"/>
  <c r="H29"/>
  <c r="A30"/>
  <c r="AC30" s="1"/>
  <c r="G30"/>
  <c r="AB30" s="1"/>
  <c r="H30"/>
  <c r="A31"/>
  <c r="AC31" s="1"/>
  <c r="G31"/>
  <c r="AB31" s="1"/>
  <c r="H31"/>
  <c r="J32"/>
  <c r="K32"/>
  <c r="M32"/>
  <c r="N32"/>
  <c r="O32"/>
  <c r="P32"/>
  <c r="Q32"/>
  <c r="R32"/>
  <c r="S32"/>
  <c r="U32"/>
  <c r="V32"/>
  <c r="AP5" i="16"/>
  <c r="AP6"/>
  <c r="AA7"/>
  <c r="AF7"/>
  <c r="AG7"/>
  <c r="AP7"/>
  <c r="R8"/>
  <c r="Z8" s="1"/>
  <c r="AF8"/>
  <c r="AG8"/>
  <c r="AP8"/>
  <c r="AF9"/>
  <c r="AG9"/>
  <c r="AP9"/>
  <c r="AF10"/>
  <c r="AG10"/>
  <c r="AP10"/>
  <c r="AF11"/>
  <c r="AG11"/>
  <c r="AP11"/>
  <c r="AF12"/>
  <c r="AG12"/>
  <c r="AP12"/>
  <c r="AF13"/>
  <c r="AG13"/>
  <c r="AP13"/>
  <c r="AF14"/>
  <c r="AG14"/>
  <c r="AP14"/>
  <c r="AF15"/>
  <c r="AG15"/>
  <c r="AP15"/>
  <c r="AF16"/>
  <c r="AG16"/>
  <c r="AP16"/>
  <c r="R17"/>
  <c r="AF17"/>
  <c r="AG17"/>
  <c r="AP17"/>
  <c r="AA18"/>
  <c r="Y18"/>
  <c r="AF18"/>
  <c r="AG18"/>
  <c r="AP18"/>
  <c r="R19"/>
  <c r="AF19"/>
  <c r="AG19"/>
  <c r="AA20"/>
  <c r="Y20"/>
  <c r="AF20"/>
  <c r="AG20"/>
  <c r="AA21"/>
  <c r="Y21"/>
  <c r="AF21"/>
  <c r="AG21"/>
  <c r="AA22"/>
  <c r="R22"/>
  <c r="Y22"/>
  <c r="AF22"/>
  <c r="AG22"/>
  <c r="AA23"/>
  <c r="Y23"/>
  <c r="AF23"/>
  <c r="AG23"/>
  <c r="AA24"/>
  <c r="Y24"/>
  <c r="AF24"/>
  <c r="AG24"/>
  <c r="R25"/>
  <c r="Y25"/>
  <c r="AF25"/>
  <c r="AG25"/>
  <c r="R26"/>
  <c r="Y26"/>
  <c r="AF26"/>
  <c r="AG26"/>
  <c r="R27"/>
  <c r="Y27"/>
  <c r="AF27"/>
  <c r="AG27"/>
  <c r="R28"/>
  <c r="Y28"/>
  <c r="AF28"/>
  <c r="AG28"/>
  <c r="R29"/>
  <c r="Y29"/>
  <c r="AF29"/>
  <c r="AG29"/>
  <c r="R30"/>
  <c r="Y30"/>
  <c r="AF30"/>
  <c r="AG30"/>
  <c r="R31"/>
  <c r="Y31"/>
  <c r="AF31"/>
  <c r="AG31"/>
  <c r="AS5"/>
  <c r="R14"/>
  <c r="R13"/>
  <c r="R11"/>
  <c r="R9"/>
  <c r="AT11"/>
  <c r="D15" i="37"/>
  <c r="AS4" i="16"/>
  <c r="AR17"/>
  <c r="AS17"/>
  <c r="AQ16"/>
  <c r="R16"/>
  <c r="R15"/>
  <c r="R12"/>
  <c r="R10"/>
  <c r="R20"/>
  <c r="R18"/>
  <c r="R24"/>
  <c r="R23"/>
  <c r="R21"/>
  <c r="AQ7"/>
  <c r="V35" i="13"/>
  <c r="Y10" i="16"/>
  <c r="AA11"/>
  <c r="AA14"/>
  <c r="AA16"/>
  <c r="AA15"/>
  <c r="Y12"/>
  <c r="AA12"/>
  <c r="AA13"/>
  <c r="AA8"/>
  <c r="AA9"/>
  <c r="AA10"/>
  <c r="V36" i="13"/>
  <c r="R36"/>
  <c r="R35"/>
  <c r="Y13" i="16"/>
  <c r="Y9"/>
  <c r="Y17"/>
  <c r="AA17"/>
  <c r="AA19"/>
  <c r="Y14"/>
  <c r="Y19"/>
  <c r="Y16"/>
  <c r="Y15"/>
  <c r="Y11"/>
  <c r="Y8"/>
  <c r="R7"/>
  <c r="Y7" s="1"/>
  <c r="AQ13"/>
  <c r="AQ17"/>
  <c r="AR15"/>
  <c r="AR13"/>
  <c r="AR16"/>
  <c r="AT4"/>
  <c r="AR9"/>
  <c r="AS16"/>
  <c r="Y9" i="41"/>
  <c r="AA9"/>
  <c r="R9"/>
  <c r="AG9"/>
  <c r="Y32"/>
  <c r="AT6" i="16"/>
  <c r="AT8"/>
  <c r="AT10"/>
  <c r="AT7"/>
  <c r="AT9"/>
  <c r="AQ15"/>
  <c r="AS15"/>
  <c r="AS14"/>
  <c r="AQ14"/>
  <c r="AR18"/>
  <c r="AS18"/>
  <c r="Y10" i="41"/>
  <c r="Z11"/>
  <c r="AA12"/>
  <c r="Z13"/>
  <c r="Y14"/>
  <c r="Z15"/>
  <c r="AA16"/>
  <c r="Z17"/>
  <c r="Y18"/>
  <c r="Z19"/>
  <c r="AA20"/>
  <c r="Z21"/>
  <c r="Y22"/>
  <c r="AA22"/>
  <c r="Z23"/>
  <c r="Y24"/>
  <c r="AA24"/>
  <c r="Y26"/>
  <c r="AA26"/>
  <c r="Y28"/>
  <c r="AA28"/>
  <c r="Y30"/>
  <c r="AA30"/>
  <c r="Z31"/>
  <c r="R11"/>
  <c r="R13"/>
  <c r="R15"/>
  <c r="R17"/>
  <c r="R19"/>
  <c r="R21"/>
  <c r="R27"/>
  <c r="Z10"/>
  <c r="Y11"/>
  <c r="Z12"/>
  <c r="Y13"/>
  <c r="Z14"/>
  <c r="Y15"/>
  <c r="Z16"/>
  <c r="Y17"/>
  <c r="Z18"/>
  <c r="Y19"/>
  <c r="Z20"/>
  <c r="Y21"/>
  <c r="Z22"/>
  <c r="Z24"/>
  <c r="Z26"/>
  <c r="Z28"/>
  <c r="Z30"/>
  <c r="G27" i="49"/>
  <c r="AQ14" i="41"/>
  <c r="AS14"/>
  <c r="AQ15"/>
  <c r="AS15"/>
  <c r="AQ16"/>
  <c r="AS16"/>
  <c r="AQ17"/>
  <c r="AS17"/>
  <c r="AQ18"/>
  <c r="P18" i="37"/>
  <c r="AQ12" i="16"/>
  <c r="P22" i="38"/>
  <c r="BA16"/>
  <c r="P22" i="37"/>
  <c r="AR12" i="16"/>
  <c r="D6" i="37"/>
  <c r="AQ8" i="16"/>
  <c r="AS12"/>
  <c r="AS7"/>
  <c r="AQ10"/>
  <c r="AS13"/>
  <c r="AS8"/>
  <c r="AQ11"/>
  <c r="AZ14" i="37"/>
  <c r="AZ8"/>
  <c r="AR6" i="16"/>
  <c r="AR11"/>
  <c r="AS9"/>
  <c r="AQ9"/>
  <c r="AS6"/>
  <c r="AQ6"/>
  <c r="AS10"/>
  <c r="AR10"/>
  <c r="AS11"/>
  <c r="AE30" i="37"/>
  <c r="S26"/>
  <c r="M14"/>
  <c r="AZ16" i="38"/>
  <c r="BA18"/>
  <c r="AK28"/>
  <c r="G8" i="42"/>
  <c r="P14"/>
  <c r="M16"/>
  <c r="S16"/>
  <c r="M24"/>
  <c r="AE24"/>
  <c r="BF21" i="16"/>
  <c r="BN6" i="37" l="1"/>
  <c r="BM6"/>
  <c r="BI6"/>
  <c r="BK6"/>
  <c r="BJ6"/>
  <c r="BH6"/>
  <c r="BL6"/>
  <c r="BN14"/>
  <c r="BM14"/>
  <c r="BI14"/>
  <c r="BK14"/>
  <c r="BJ14"/>
  <c r="BH14"/>
  <c r="BL14"/>
  <c r="BN22"/>
  <c r="BM22"/>
  <c r="BI22"/>
  <c r="BK22"/>
  <c r="BJ22"/>
  <c r="BH22"/>
  <c r="BL22"/>
  <c r="BL8"/>
  <c r="BH8"/>
  <c r="BN8"/>
  <c r="BJ8"/>
  <c r="BI8"/>
  <c r="BK8"/>
  <c r="BN12"/>
  <c r="BJ12"/>
  <c r="BL12"/>
  <c r="BH12"/>
  <c r="BK12"/>
  <c r="BI12"/>
  <c r="BL16"/>
  <c r="BH16"/>
  <c r="BN16"/>
  <c r="BJ16"/>
  <c r="BI16"/>
  <c r="BK16"/>
  <c r="BN20"/>
  <c r="BJ20"/>
  <c r="BL20"/>
  <c r="BH20"/>
  <c r="BK20"/>
  <c r="BI20"/>
  <c r="BL24"/>
  <c r="BH24"/>
  <c r="BN24"/>
  <c r="BJ24"/>
  <c r="BI24"/>
  <c r="BK24"/>
  <c r="BN28"/>
  <c r="BJ28"/>
  <c r="BL28"/>
  <c r="BH28"/>
  <c r="BK28"/>
  <c r="BI28"/>
  <c r="BM12"/>
  <c r="BM16"/>
  <c r="BM20"/>
  <c r="BM24"/>
  <c r="BM28"/>
  <c r="AG17" i="41"/>
  <c r="P18" i="49"/>
  <c r="S18"/>
  <c r="D20"/>
  <c r="P20"/>
  <c r="D24"/>
  <c r="D30"/>
  <c r="BN6" i="38"/>
  <c r="BM6"/>
  <c r="BI6"/>
  <c r="BK6"/>
  <c r="BH6"/>
  <c r="BL6"/>
  <c r="BJ6"/>
  <c r="BM8"/>
  <c r="BN10"/>
  <c r="BK10"/>
  <c r="BM10"/>
  <c r="BI10"/>
  <c r="BJ10"/>
  <c r="BH10"/>
  <c r="BL10"/>
  <c r="BM12"/>
  <c r="J12"/>
  <c r="P14"/>
  <c r="BM16"/>
  <c r="M16"/>
  <c r="P16"/>
  <c r="BN18"/>
  <c r="BK18"/>
  <c r="BM18"/>
  <c r="BI18"/>
  <c r="BJ18"/>
  <c r="BH18"/>
  <c r="BG18" s="1"/>
  <c r="BD18" s="1"/>
  <c r="BL18"/>
  <c r="D18"/>
  <c r="J18"/>
  <c r="P18"/>
  <c r="BN20"/>
  <c r="BJ20"/>
  <c r="BL20"/>
  <c r="BH20"/>
  <c r="BI20"/>
  <c r="BK20"/>
  <c r="M20"/>
  <c r="P20"/>
  <c r="V20"/>
  <c r="Y20"/>
  <c r="BN22"/>
  <c r="BM22"/>
  <c r="BI22"/>
  <c r="BK22"/>
  <c r="BH22"/>
  <c r="BL22"/>
  <c r="BJ22"/>
  <c r="BM24"/>
  <c r="D24"/>
  <c r="G24"/>
  <c r="M24"/>
  <c r="S24"/>
  <c r="V24"/>
  <c r="Y24"/>
  <c r="BN26"/>
  <c r="BK26"/>
  <c r="BM26"/>
  <c r="BI26"/>
  <c r="BJ26"/>
  <c r="BH26"/>
  <c r="BL26"/>
  <c r="BM28"/>
  <c r="AH28"/>
  <c r="BK30"/>
  <c r="Y32"/>
  <c r="AQ32"/>
  <c r="BL8" i="42"/>
  <c r="BH8"/>
  <c r="BN8"/>
  <c r="BJ8"/>
  <c r="BI8"/>
  <c r="BK8"/>
  <c r="BN10"/>
  <c r="BK10"/>
  <c r="BM10"/>
  <c r="BI10"/>
  <c r="BH10"/>
  <c r="BL10"/>
  <c r="BJ10"/>
  <c r="BM12"/>
  <c r="D12"/>
  <c r="G12"/>
  <c r="BM16"/>
  <c r="BN18"/>
  <c r="BK18"/>
  <c r="BM18"/>
  <c r="BI18"/>
  <c r="BH18"/>
  <c r="BL18"/>
  <c r="BJ18"/>
  <c r="D18"/>
  <c r="BN20"/>
  <c r="BJ20"/>
  <c r="BL20"/>
  <c r="BH20"/>
  <c r="BK20"/>
  <c r="BI20"/>
  <c r="BG20" s="1"/>
  <c r="BD20" s="1"/>
  <c r="BN22"/>
  <c r="BK22"/>
  <c r="BM22"/>
  <c r="BJ22"/>
  <c r="BI22"/>
  <c r="BH22"/>
  <c r="BL22"/>
  <c r="D30"/>
  <c r="AB30"/>
  <c r="AE30"/>
  <c r="AK30"/>
  <c r="M32"/>
  <c r="P32"/>
  <c r="S32"/>
  <c r="AB32"/>
  <c r="AY4" i="43"/>
  <c r="BN6"/>
  <c r="BM6"/>
  <c r="BI6"/>
  <c r="BK6"/>
  <c r="BH6"/>
  <c r="BL6"/>
  <c r="BJ6"/>
  <c r="BM8"/>
  <c r="BN12"/>
  <c r="BJ12"/>
  <c r="BH12"/>
  <c r="BL12"/>
  <c r="BI12"/>
  <c r="BK12"/>
  <c r="M12"/>
  <c r="BN14"/>
  <c r="BM14"/>
  <c r="BI14"/>
  <c r="BK14"/>
  <c r="BH14"/>
  <c r="BL14"/>
  <c r="BJ14"/>
  <c r="BM16"/>
  <c r="BN20"/>
  <c r="BL20"/>
  <c r="BJ20"/>
  <c r="BH20"/>
  <c r="BM20"/>
  <c r="BK20"/>
  <c r="BI20"/>
  <c r="BN22"/>
  <c r="BM22"/>
  <c r="BJ22"/>
  <c r="BH22"/>
  <c r="BK22"/>
  <c r="BI22"/>
  <c r="BL22"/>
  <c r="S24"/>
  <c r="V24"/>
  <c r="M28"/>
  <c r="G30"/>
  <c r="S30"/>
  <c r="Y30"/>
  <c r="AE30"/>
  <c r="J32"/>
  <c r="BN10" i="37"/>
  <c r="BK10"/>
  <c r="BM10"/>
  <c r="BI10"/>
  <c r="BH10"/>
  <c r="BL10"/>
  <c r="BJ10"/>
  <c r="BN18"/>
  <c r="BK18"/>
  <c r="BM18"/>
  <c r="BI18"/>
  <c r="BH18"/>
  <c r="BL18"/>
  <c r="BJ18"/>
  <c r="BN26"/>
  <c r="BK26"/>
  <c r="BM26"/>
  <c r="BI26"/>
  <c r="BH26"/>
  <c r="BL26"/>
  <c r="BJ26"/>
  <c r="BN30"/>
  <c r="BK30"/>
  <c r="BI30"/>
  <c r="BJ30"/>
  <c r="BM30"/>
  <c r="BH30"/>
  <c r="BG30" s="1"/>
  <c r="BL30"/>
  <c r="BL8" i="38"/>
  <c r="BH8"/>
  <c r="BN8"/>
  <c r="BJ8"/>
  <c r="BK8"/>
  <c r="BI8"/>
  <c r="BN12"/>
  <c r="BJ12"/>
  <c r="BL12"/>
  <c r="BH12"/>
  <c r="BI12"/>
  <c r="BG12" s="1"/>
  <c r="BD12" s="1"/>
  <c r="BK12"/>
  <c r="BN14"/>
  <c r="BM14"/>
  <c r="BI14"/>
  <c r="BK14"/>
  <c r="BH14"/>
  <c r="BL14"/>
  <c r="BJ14"/>
  <c r="BL16"/>
  <c r="BH16"/>
  <c r="BN16"/>
  <c r="BJ16"/>
  <c r="BK16"/>
  <c r="BI16"/>
  <c r="BG16" s="1"/>
  <c r="BD16" s="1"/>
  <c r="BL24"/>
  <c r="BH24"/>
  <c r="BN24"/>
  <c r="BJ24"/>
  <c r="BK24"/>
  <c r="BI24"/>
  <c r="BG24" s="1"/>
  <c r="BD24" s="1"/>
  <c r="BN28"/>
  <c r="BJ28"/>
  <c r="BL28"/>
  <c r="BH28"/>
  <c r="BI28"/>
  <c r="BK28"/>
  <c r="BI30"/>
  <c r="BM30"/>
  <c r="BH30"/>
  <c r="BL30"/>
  <c r="BN30"/>
  <c r="BJ30"/>
  <c r="BN6" i="42"/>
  <c r="BM6"/>
  <c r="BI6"/>
  <c r="BK6"/>
  <c r="BJ6"/>
  <c r="BH6"/>
  <c r="BG6" s="1"/>
  <c r="BD6" s="1"/>
  <c r="BL6"/>
  <c r="BN12"/>
  <c r="BJ12"/>
  <c r="BL12"/>
  <c r="BH12"/>
  <c r="BK12"/>
  <c r="BI12"/>
  <c r="BN14"/>
  <c r="BM14"/>
  <c r="BI14"/>
  <c r="BK14"/>
  <c r="BJ14"/>
  <c r="BH14"/>
  <c r="BL14"/>
  <c r="BL16"/>
  <c r="BH16"/>
  <c r="BN16"/>
  <c r="BJ16"/>
  <c r="BI16"/>
  <c r="BK16"/>
  <c r="BL8" i="43"/>
  <c r="BH8"/>
  <c r="BN8"/>
  <c r="BJ8"/>
  <c r="BK8"/>
  <c r="BI8"/>
  <c r="BG8" s="1"/>
  <c r="BD8" s="1"/>
  <c r="BN10"/>
  <c r="BK10"/>
  <c r="BM10"/>
  <c r="BI10"/>
  <c r="BJ10"/>
  <c r="BH10"/>
  <c r="BG10" s="1"/>
  <c r="BD10" s="1"/>
  <c r="BL10"/>
  <c r="BL16"/>
  <c r="BJ16"/>
  <c r="BH16"/>
  <c r="BN16"/>
  <c r="BK16"/>
  <c r="BI16"/>
  <c r="BN18"/>
  <c r="BM18"/>
  <c r="BI18"/>
  <c r="BK18"/>
  <c r="BH18"/>
  <c r="BJ18"/>
  <c r="BL18"/>
  <c r="BL24"/>
  <c r="BH24"/>
  <c r="BN24"/>
  <c r="BJ24"/>
  <c r="BK24"/>
  <c r="BI24"/>
  <c r="BM24"/>
  <c r="BM28"/>
  <c r="BK28"/>
  <c r="BI28"/>
  <c r="BN28"/>
  <c r="BH28"/>
  <c r="BL28"/>
  <c r="BJ28"/>
  <c r="BN32"/>
  <c r="BL32"/>
  <c r="BJ32"/>
  <c r="BH32"/>
  <c r="BM32"/>
  <c r="BI32"/>
  <c r="BK32"/>
  <c r="BL26"/>
  <c r="BJ26"/>
  <c r="BH26"/>
  <c r="BN26"/>
  <c r="BK26"/>
  <c r="BI26"/>
  <c r="BM26"/>
  <c r="BM30"/>
  <c r="BK30"/>
  <c r="BI30"/>
  <c r="BJ30"/>
  <c r="BL30"/>
  <c r="BH30"/>
  <c r="BN30"/>
  <c r="BN24" i="42"/>
  <c r="BJ24"/>
  <c r="BM24"/>
  <c r="BL24"/>
  <c r="BI24"/>
  <c r="BH24"/>
  <c r="BK24"/>
  <c r="BM26"/>
  <c r="BI26"/>
  <c r="BK26"/>
  <c r="BH26"/>
  <c r="BL26"/>
  <c r="BN26"/>
  <c r="BJ26"/>
  <c r="BN32"/>
  <c r="BJ32"/>
  <c r="BM32"/>
  <c r="BH32"/>
  <c r="BI32"/>
  <c r="BL32"/>
  <c r="BK32"/>
  <c r="BL28"/>
  <c r="BH28"/>
  <c r="BJ28"/>
  <c r="BK28"/>
  <c r="BN28"/>
  <c r="BM28"/>
  <c r="BI28"/>
  <c r="BK30"/>
  <c r="BI30"/>
  <c r="BJ30"/>
  <c r="BN30"/>
  <c r="BM30"/>
  <c r="BH30"/>
  <c r="BL30"/>
  <c r="BL32" i="38"/>
  <c r="BH32"/>
  <c r="BN32"/>
  <c r="BJ32"/>
  <c r="BI32"/>
  <c r="BM32"/>
  <c r="BK32"/>
  <c r="BL32" i="37"/>
  <c r="BH32"/>
  <c r="BN32"/>
  <c r="BJ32"/>
  <c r="BM32"/>
  <c r="BI32"/>
  <c r="BK32"/>
  <c r="AZ22" i="38"/>
  <c r="AZ24"/>
  <c r="V32" i="43"/>
  <c r="AG11" i="41"/>
  <c r="AG15"/>
  <c r="AG19"/>
  <c r="AG22"/>
  <c r="AG28"/>
  <c r="AB32" i="49"/>
  <c r="D10" i="38"/>
  <c r="AB30"/>
  <c r="S18" i="43"/>
  <c r="Y26"/>
  <c r="AK30"/>
  <c r="AH32"/>
  <c r="AG8" i="41"/>
  <c r="Z8"/>
  <c r="R8"/>
  <c r="Y8"/>
  <c r="R12"/>
  <c r="Y12"/>
  <c r="R16"/>
  <c r="Y16"/>
  <c r="AA25"/>
  <c r="Z25"/>
  <c r="R25"/>
  <c r="Y25"/>
  <c r="R7"/>
  <c r="R32" s="1"/>
  <c r="AY4" i="38"/>
  <c r="R10" i="41"/>
  <c r="AA10"/>
  <c r="R14"/>
  <c r="AA14"/>
  <c r="R18"/>
  <c r="AA18"/>
  <c r="AG20"/>
  <c r="Y20"/>
  <c r="AA23"/>
  <c r="Y23"/>
  <c r="AA27"/>
  <c r="Y27"/>
  <c r="AA29"/>
  <c r="Z29"/>
  <c r="R29"/>
  <c r="Y29"/>
  <c r="AA31"/>
  <c r="Y31"/>
  <c r="BB16" i="38"/>
  <c r="AX6" i="37"/>
  <c r="V22"/>
  <c r="S22"/>
  <c r="G20"/>
  <c r="Y30" i="49"/>
  <c r="AB30"/>
  <c r="AK30"/>
  <c r="AN30"/>
  <c r="J32"/>
  <c r="AX4" i="38"/>
  <c r="BB4"/>
  <c r="D8"/>
  <c r="G8"/>
  <c r="G12"/>
  <c r="D28"/>
  <c r="S30"/>
  <c r="Y30"/>
  <c r="D32"/>
  <c r="M32"/>
  <c r="P32"/>
  <c r="S32"/>
  <c r="D22" i="42"/>
  <c r="D24"/>
  <c r="G24"/>
  <c r="S24"/>
  <c r="M26"/>
  <c r="G16" i="43"/>
  <c r="S16"/>
  <c r="J20"/>
  <c r="S20"/>
  <c r="AN32"/>
  <c r="AZ32" i="38"/>
  <c r="AH30"/>
  <c r="V32" i="37"/>
  <c r="S32"/>
  <c r="Y30"/>
  <c r="J30"/>
  <c r="J26"/>
  <c r="AB24"/>
  <c r="J16"/>
  <c r="G32"/>
  <c r="D28"/>
  <c r="D26"/>
  <c r="D20"/>
  <c r="D10"/>
  <c r="G12"/>
  <c r="AG10" i="41"/>
  <c r="AG12"/>
  <c r="AG14"/>
  <c r="AG16"/>
  <c r="AG18"/>
  <c r="AG27"/>
  <c r="AG31"/>
  <c r="J10" i="49"/>
  <c r="G12"/>
  <c r="J12"/>
  <c r="J14"/>
  <c r="P14"/>
  <c r="S16"/>
  <c r="M18"/>
  <c r="V20"/>
  <c r="V22"/>
  <c r="Y22"/>
  <c r="M24"/>
  <c r="Y24"/>
  <c r="D26"/>
  <c r="J26"/>
  <c r="S26"/>
  <c r="Y26"/>
  <c r="AE26"/>
  <c r="AH26"/>
  <c r="S28"/>
  <c r="AK28"/>
  <c r="V30"/>
  <c r="AZ18" i="42"/>
  <c r="BA8" i="38"/>
  <c r="J14"/>
  <c r="G18"/>
  <c r="G22"/>
  <c r="V22"/>
  <c r="V26"/>
  <c r="Y26"/>
  <c r="AB26"/>
  <c r="AE26"/>
  <c r="G28"/>
  <c r="P28"/>
  <c r="AN32"/>
  <c r="BB4" i="42"/>
  <c r="D8"/>
  <c r="J14"/>
  <c r="D20"/>
  <c r="J20"/>
  <c r="P20"/>
  <c r="P22"/>
  <c r="Y22"/>
  <c r="G26"/>
  <c r="S26"/>
  <c r="Y26"/>
  <c r="AE26"/>
  <c r="D28"/>
  <c r="G28"/>
  <c r="J28"/>
  <c r="P28"/>
  <c r="S28"/>
  <c r="V28"/>
  <c r="Y28"/>
  <c r="AB28"/>
  <c r="AE28"/>
  <c r="P30"/>
  <c r="G18" i="43"/>
  <c r="M18"/>
  <c r="G22"/>
  <c r="M22"/>
  <c r="S22"/>
  <c r="M24"/>
  <c r="AB24"/>
  <c r="AZ24"/>
  <c r="D26"/>
  <c r="G26"/>
  <c r="J26"/>
  <c r="P26"/>
  <c r="V26"/>
  <c r="AE26"/>
  <c r="G28"/>
  <c r="S28"/>
  <c r="Y28"/>
  <c r="Y7" i="41"/>
  <c r="AG7"/>
  <c r="E9" i="33"/>
  <c r="AQ32" i="37"/>
  <c r="AH32"/>
  <c r="V30"/>
  <c r="V26"/>
  <c r="V24"/>
  <c r="Y22"/>
  <c r="M22"/>
  <c r="M16"/>
  <c r="G30"/>
  <c r="BA26"/>
  <c r="S18"/>
  <c r="S16"/>
  <c r="P14"/>
  <c r="G22"/>
  <c r="G24"/>
  <c r="D32"/>
  <c r="J10"/>
  <c r="D12"/>
  <c r="D14"/>
  <c r="J14"/>
  <c r="AG23" i="41"/>
  <c r="AG25"/>
  <c r="R30"/>
  <c r="D8" i="49"/>
  <c r="G8"/>
  <c r="G10"/>
  <c r="M12"/>
  <c r="D16"/>
  <c r="P16"/>
  <c r="D18"/>
  <c r="J18"/>
  <c r="V18"/>
  <c r="G20"/>
  <c r="J20"/>
  <c r="S20"/>
  <c r="D22"/>
  <c r="M22"/>
  <c r="V24"/>
  <c r="AB24"/>
  <c r="P26"/>
  <c r="J28"/>
  <c r="V28"/>
  <c r="M30"/>
  <c r="P30"/>
  <c r="D32"/>
  <c r="AH32"/>
  <c r="D12" i="38"/>
  <c r="BA12"/>
  <c r="G14"/>
  <c r="V18"/>
  <c r="Y22"/>
  <c r="P24"/>
  <c r="S26"/>
  <c r="J28"/>
  <c r="M28"/>
  <c r="S28"/>
  <c r="AB28"/>
  <c r="AZ28"/>
  <c r="G30"/>
  <c r="V30"/>
  <c r="AK30"/>
  <c r="AN30"/>
  <c r="V32"/>
  <c r="BA8" i="42"/>
  <c r="AZ10"/>
  <c r="J10"/>
  <c r="BA10"/>
  <c r="AZ14"/>
  <c r="AZ28" i="43"/>
  <c r="AZ32"/>
  <c r="BB32" s="1"/>
  <c r="AZ8" i="42"/>
  <c r="D10"/>
  <c r="G10"/>
  <c r="M14"/>
  <c r="J16"/>
  <c r="P16"/>
  <c r="J18"/>
  <c r="P18"/>
  <c r="BA18"/>
  <c r="M22"/>
  <c r="AB22"/>
  <c r="J24"/>
  <c r="AB24"/>
  <c r="G30"/>
  <c r="M30"/>
  <c r="S30"/>
  <c r="V30"/>
  <c r="BA30"/>
  <c r="V32"/>
  <c r="AK32"/>
  <c r="AN32"/>
  <c r="AQ32"/>
  <c r="G8" i="43"/>
  <c r="D10"/>
  <c r="BA10"/>
  <c r="BB10" s="1"/>
  <c r="G12"/>
  <c r="G14"/>
  <c r="AZ14"/>
  <c r="M14"/>
  <c r="M16"/>
  <c r="D20"/>
  <c r="G20"/>
  <c r="M20"/>
  <c r="P20"/>
  <c r="J24"/>
  <c r="P24"/>
  <c r="M26"/>
  <c r="S26"/>
  <c r="D30"/>
  <c r="J30"/>
  <c r="R20" i="41"/>
  <c r="R26"/>
  <c r="J18" i="37"/>
  <c r="M30"/>
  <c r="AG31" i="63"/>
  <c r="AG31" i="58"/>
  <c r="AG31" i="59"/>
  <c r="AG31" i="60"/>
  <c r="AG31" i="56"/>
  <c r="AG31" i="62"/>
  <c r="AG31" i="61"/>
  <c r="AG31" i="53"/>
  <c r="AG31" i="54"/>
  <c r="AG31" i="51"/>
  <c r="AG31" i="50"/>
  <c r="AG31" i="57"/>
  <c r="AG31" i="55"/>
  <c r="AG31" i="52"/>
  <c r="AG31" i="13"/>
  <c r="AG30" i="60"/>
  <c r="AG30" i="56"/>
  <c r="AG30" i="62"/>
  <c r="AG30" i="61"/>
  <c r="AG30" i="57"/>
  <c r="AG30" i="63"/>
  <c r="AG30" i="58"/>
  <c r="AG30" i="54"/>
  <c r="AG30" i="51"/>
  <c r="AG30" i="50"/>
  <c r="AG30" i="59"/>
  <c r="AG30" i="55"/>
  <c r="AG30" i="52"/>
  <c r="AG30" i="13"/>
  <c r="AG30" i="53"/>
  <c r="AG29" i="63"/>
  <c r="AG29" i="58"/>
  <c r="AG29" i="59"/>
  <c r="AG29" i="60"/>
  <c r="AG29" i="56"/>
  <c r="AG29" i="62"/>
  <c r="AG29" i="57"/>
  <c r="AG29" i="53"/>
  <c r="AG29" i="61"/>
  <c r="AG29" i="54"/>
  <c r="AG29" i="51"/>
  <c r="AG29" i="50"/>
  <c r="AG29" i="55"/>
  <c r="AG29" i="52"/>
  <c r="AG29" i="13"/>
  <c r="AG28" i="60"/>
  <c r="AG28" i="56"/>
  <c r="AG28" i="62"/>
  <c r="AG28" i="61"/>
  <c r="AG28" i="57"/>
  <c r="AG28" i="63"/>
  <c r="AG28" i="58"/>
  <c r="AG28" i="54"/>
  <c r="AG28" i="51"/>
  <c r="AG28" i="50"/>
  <c r="AG28" i="13"/>
  <c r="AG28" i="55"/>
  <c r="AG28" i="52"/>
  <c r="AG28" i="59"/>
  <c r="AG28" i="53"/>
  <c r="AG27" i="63"/>
  <c r="AG27" i="58"/>
  <c r="AG27" i="59"/>
  <c r="AG27" i="60"/>
  <c r="AG27" i="56"/>
  <c r="AG27" i="62"/>
  <c r="AG27" i="57"/>
  <c r="AG27" i="53"/>
  <c r="AG27" i="54"/>
  <c r="AG27" i="51"/>
  <c r="AG27" i="50"/>
  <c r="AG27" i="61"/>
  <c r="AG27" i="55"/>
  <c r="AG27" i="52"/>
  <c r="AG27" i="13"/>
  <c r="AG26" i="60"/>
  <c r="AG26" i="56"/>
  <c r="AG26" i="62"/>
  <c r="AG26" i="61"/>
  <c r="AG26" i="57"/>
  <c r="AG26" i="63"/>
  <c r="AG26" i="58"/>
  <c r="AG26" i="54"/>
  <c r="AG26" i="51"/>
  <c r="AG26" i="50"/>
  <c r="AG26" i="55"/>
  <c r="AG26" i="52"/>
  <c r="AG26" i="13"/>
  <c r="AG26" i="59"/>
  <c r="AG26" i="53"/>
  <c r="AG25" i="63"/>
  <c r="AG25" i="58"/>
  <c r="AG25" i="59"/>
  <c r="AG25" i="60"/>
  <c r="AG25" i="56"/>
  <c r="AG25" i="62"/>
  <c r="AG25" i="61"/>
  <c r="AG25" i="53"/>
  <c r="AG25" i="57"/>
  <c r="AG25" i="54"/>
  <c r="AG25" i="51"/>
  <c r="AG25" i="50"/>
  <c r="AG25" i="55"/>
  <c r="AG25" i="52"/>
  <c r="AG25" i="13"/>
  <c r="AG24" i="60"/>
  <c r="AG24" i="56"/>
  <c r="AG24" i="62"/>
  <c r="AG24" i="61"/>
  <c r="AG24" i="57"/>
  <c r="AG24" i="63"/>
  <c r="AG24" i="58"/>
  <c r="AG24" i="59"/>
  <c r="AG24" i="54"/>
  <c r="AG24" i="51"/>
  <c r="AG24" i="50"/>
  <c r="AG24" i="13"/>
  <c r="AG24" i="55"/>
  <c r="AG24" i="52"/>
  <c r="AG24" i="53"/>
  <c r="AG23" i="63"/>
  <c r="AG23" i="58"/>
  <c r="AG23" i="59"/>
  <c r="AG23" i="60"/>
  <c r="AG23" i="56"/>
  <c r="AG23" i="62"/>
  <c r="AG23" i="61"/>
  <c r="AG23" i="53"/>
  <c r="AG23" i="54"/>
  <c r="AG23" i="51"/>
  <c r="AG23" i="50"/>
  <c r="AG23" i="57"/>
  <c r="AG23" i="55"/>
  <c r="AG23" i="52"/>
  <c r="AG23" i="13"/>
  <c r="AG22" i="60"/>
  <c r="AG22" i="56"/>
  <c r="AG22" i="62"/>
  <c r="AG22" i="61"/>
  <c r="AG22" i="57"/>
  <c r="AG22" i="63"/>
  <c r="AG22" i="58"/>
  <c r="AG22" i="54"/>
  <c r="AG22" i="51"/>
  <c r="AG22" i="50"/>
  <c r="AG22" i="59"/>
  <c r="AG22" i="55"/>
  <c r="AG22" i="52"/>
  <c r="AG22" i="13"/>
  <c r="AG22" i="53"/>
  <c r="AG14" i="62"/>
  <c r="AG14" i="61"/>
  <c r="AG14" i="57"/>
  <c r="AG14" i="63"/>
  <c r="AG14" i="58"/>
  <c r="AG14" i="59"/>
  <c r="AG14" i="60"/>
  <c r="AG14" i="56"/>
  <c r="AG14" i="55"/>
  <c r="AG14" i="52"/>
  <c r="AG14" i="53"/>
  <c r="AG14" i="54"/>
  <c r="AG14" i="51"/>
  <c r="AG14" i="50"/>
  <c r="AG14" i="13"/>
  <c r="AF9" i="59"/>
  <c r="AF9" i="60"/>
  <c r="AF9" i="62"/>
  <c r="AF9" i="61"/>
  <c r="AF9" i="57"/>
  <c r="AF9" i="63"/>
  <c r="AF9" i="58"/>
  <c r="AF9" i="53"/>
  <c r="AF9" i="54"/>
  <c r="AF9" i="56"/>
  <c r="AF9" i="55"/>
  <c r="AF9" i="52"/>
  <c r="AF9" i="13"/>
  <c r="AF9" i="51"/>
  <c r="AF9" i="50"/>
  <c r="E18" i="33"/>
  <c r="V20" i="37"/>
  <c r="AF31" i="62"/>
  <c r="AF31" i="61"/>
  <c r="AF31" i="57"/>
  <c r="AF31" i="63"/>
  <c r="AF31" i="58"/>
  <c r="AF31" i="59"/>
  <c r="AF31" i="60"/>
  <c r="AF31" i="55"/>
  <c r="AF31" i="52"/>
  <c r="AF31" i="56"/>
  <c r="AF31" i="53"/>
  <c r="AF31" i="13"/>
  <c r="AF31" i="54"/>
  <c r="AF31" i="51"/>
  <c r="AF31" i="50"/>
  <c r="AF30" i="59"/>
  <c r="AF30" i="60"/>
  <c r="AF30" i="62"/>
  <c r="AF30" i="61"/>
  <c r="AF30" i="57"/>
  <c r="AF30" i="63"/>
  <c r="AF30" i="53"/>
  <c r="AF30" i="58"/>
  <c r="AF30" i="54"/>
  <c r="AF30" i="55"/>
  <c r="AF30" i="52"/>
  <c r="AF30" i="56"/>
  <c r="AF30" i="51"/>
  <c r="AF30" i="13"/>
  <c r="AF30" i="50"/>
  <c r="AF29" i="62"/>
  <c r="AF29" i="61"/>
  <c r="AF29" i="57"/>
  <c r="AF29" i="63"/>
  <c r="AF29" i="58"/>
  <c r="AF29" i="59"/>
  <c r="AF29" i="56"/>
  <c r="AF29" i="55"/>
  <c r="AF29" i="52"/>
  <c r="AF29" i="60"/>
  <c r="AF29" i="53"/>
  <c r="AF29" i="54"/>
  <c r="AF29" i="51"/>
  <c r="AF29" i="13"/>
  <c r="AF29" i="50"/>
  <c r="AF28" i="59"/>
  <c r="AF28" i="60"/>
  <c r="AF28" i="62"/>
  <c r="AF28" i="61"/>
  <c r="AF28" i="57"/>
  <c r="AF28" i="63"/>
  <c r="AF28" i="53"/>
  <c r="AF28" i="56"/>
  <c r="AF28" i="54"/>
  <c r="AF28" i="58"/>
  <c r="AF28" i="55"/>
  <c r="AF28" i="52"/>
  <c r="AF28" i="50"/>
  <c r="AF28" i="13"/>
  <c r="AF28" i="51"/>
  <c r="AF27" i="62"/>
  <c r="AF27" i="61"/>
  <c r="AF27" i="57"/>
  <c r="AF27" i="63"/>
  <c r="AF27" i="58"/>
  <c r="AF27" i="59"/>
  <c r="AF27" i="55"/>
  <c r="AF27" i="52"/>
  <c r="AF27" i="60"/>
  <c r="AF27" i="56"/>
  <c r="AF27" i="53"/>
  <c r="AF27" i="13"/>
  <c r="AF27" i="54"/>
  <c r="AF27" i="51"/>
  <c r="AF27" i="50"/>
  <c r="AF26" i="59"/>
  <c r="AF26" i="60"/>
  <c r="AF26" i="62"/>
  <c r="AF26" i="61"/>
  <c r="AF26" i="57"/>
  <c r="AF26" i="63"/>
  <c r="AF26" i="53"/>
  <c r="AF26" i="54"/>
  <c r="AF26" i="55"/>
  <c r="AF26" i="52"/>
  <c r="AF26" i="58"/>
  <c r="AF26" i="56"/>
  <c r="AF26" i="13"/>
  <c r="AF26" i="50"/>
  <c r="AF26" i="51"/>
  <c r="AF25" i="62"/>
  <c r="AF25" i="61"/>
  <c r="AF25" i="57"/>
  <c r="AF25" i="63"/>
  <c r="AF25" i="58"/>
  <c r="AF25" i="59"/>
  <c r="AF25" i="56"/>
  <c r="AF25" i="55"/>
  <c r="AF25" i="52"/>
  <c r="AF25" i="13"/>
  <c r="AF25" i="53"/>
  <c r="AF25" i="60"/>
  <c r="AF25" i="54"/>
  <c r="AF25" i="51"/>
  <c r="AF25" i="50"/>
  <c r="AF24" i="59"/>
  <c r="AF24" i="60"/>
  <c r="AF24" i="62"/>
  <c r="AF24" i="61"/>
  <c r="AF24" i="57"/>
  <c r="AF24" i="63"/>
  <c r="AF24" i="58"/>
  <c r="AF24" i="53"/>
  <c r="AF24" i="56"/>
  <c r="AF24" i="54"/>
  <c r="AF24" i="55"/>
  <c r="AF24" i="52"/>
  <c r="AF24" i="51"/>
  <c r="AF24" i="50"/>
  <c r="AF24" i="13"/>
  <c r="AF23" i="62"/>
  <c r="AF23" i="61"/>
  <c r="AF23" i="57"/>
  <c r="AF23" i="63"/>
  <c r="AF23" i="58"/>
  <c r="AF23" i="59"/>
  <c r="AF23" i="60"/>
  <c r="AF23" i="55"/>
  <c r="AF23" i="52"/>
  <c r="AF23" i="56"/>
  <c r="AF23" i="53"/>
  <c r="AF23" i="13"/>
  <c r="AF23" i="54"/>
  <c r="AF23" i="51"/>
  <c r="AF23" i="50"/>
  <c r="AF22" i="59"/>
  <c r="AF22" i="60"/>
  <c r="AF22" i="62"/>
  <c r="AF22" i="61"/>
  <c r="AF22" i="57"/>
  <c r="AF22" i="63"/>
  <c r="AF22" i="53"/>
  <c r="AF22" i="58"/>
  <c r="AF22" i="54"/>
  <c r="AF22" i="55"/>
  <c r="AF22" i="52"/>
  <c r="AF22" i="56"/>
  <c r="AF22" i="13"/>
  <c r="AF22" i="51"/>
  <c r="AF22" i="50"/>
  <c r="AG21" i="63"/>
  <c r="AG21" i="58"/>
  <c r="AG21" i="59"/>
  <c r="AG21" i="60"/>
  <c r="AG21" i="56"/>
  <c r="AG21" i="62"/>
  <c r="AG21" i="57"/>
  <c r="AG21" i="53"/>
  <c r="AG21" i="61"/>
  <c r="AG21" i="54"/>
  <c r="AG21" i="51"/>
  <c r="AG21" i="50"/>
  <c r="AG21" i="55"/>
  <c r="AG21" i="52"/>
  <c r="AG21" i="13"/>
  <c r="AG20" i="60"/>
  <c r="AG20" i="56"/>
  <c r="AG20" i="62"/>
  <c r="AG20" i="61"/>
  <c r="AG20" i="57"/>
  <c r="AG20" i="63"/>
  <c r="AG20" i="58"/>
  <c r="AG20" i="54"/>
  <c r="AG20" i="51"/>
  <c r="AG20" i="50"/>
  <c r="AG20" i="13"/>
  <c r="AG20" i="55"/>
  <c r="AG20" i="52"/>
  <c r="AG20" i="59"/>
  <c r="AG20" i="53"/>
  <c r="AG19" i="63"/>
  <c r="AG19" i="58"/>
  <c r="AG19" i="59"/>
  <c r="AG19" i="60"/>
  <c r="AG19" i="56"/>
  <c r="AG19" i="62"/>
  <c r="AG19" i="57"/>
  <c r="AG19" i="53"/>
  <c r="AG19" i="54"/>
  <c r="AG19" i="51"/>
  <c r="AG19" i="50"/>
  <c r="AG19" i="61"/>
  <c r="AG19" i="55"/>
  <c r="AG19" i="52"/>
  <c r="AG19" i="13"/>
  <c r="AG18" i="62"/>
  <c r="AG18" i="61"/>
  <c r="AG18" i="57"/>
  <c r="AG18" i="63"/>
  <c r="AG18" i="58"/>
  <c r="AG18" i="59"/>
  <c r="AG18" i="55"/>
  <c r="AG18" i="52"/>
  <c r="AG18" i="60"/>
  <c r="AG18" i="56"/>
  <c r="AG18" i="53"/>
  <c r="AG18" i="54"/>
  <c r="AG18" i="51"/>
  <c r="AG18" i="50"/>
  <c r="AG18" i="13"/>
  <c r="AG15" i="63"/>
  <c r="AG15" i="58"/>
  <c r="AG15" i="59"/>
  <c r="AG15" i="60"/>
  <c r="AG15" i="56"/>
  <c r="AG15" i="62"/>
  <c r="AG15" i="61"/>
  <c r="AG15" i="53"/>
  <c r="AG15" i="54"/>
  <c r="AG15" i="51"/>
  <c r="AG15" i="50"/>
  <c r="AG15" i="57"/>
  <c r="AG15" i="55"/>
  <c r="AG15" i="52"/>
  <c r="AG15" i="13"/>
  <c r="AF14" i="60"/>
  <c r="AF14" i="62"/>
  <c r="AF14" i="61"/>
  <c r="AF14" i="57"/>
  <c r="AF14" i="63"/>
  <c r="AF14" i="58"/>
  <c r="AF14" i="59"/>
  <c r="AF14" i="54"/>
  <c r="AF14" i="51"/>
  <c r="AF14" i="50"/>
  <c r="AF14" i="56"/>
  <c r="AF14" i="55"/>
  <c r="AF14" i="52"/>
  <c r="AF14" i="13"/>
  <c r="AF14" i="53"/>
  <c r="AF10" i="59"/>
  <c r="AF10" i="60"/>
  <c r="AF10" i="62"/>
  <c r="AF10" i="61"/>
  <c r="AF10" i="57"/>
  <c r="AF10" i="63"/>
  <c r="AF10" i="58"/>
  <c r="AF10" i="53"/>
  <c r="AF10" i="54"/>
  <c r="AF10" i="56"/>
  <c r="AF10" i="55"/>
  <c r="AF10" i="52"/>
  <c r="AF10" i="51"/>
  <c r="AF10" i="13"/>
  <c r="AF10" i="50"/>
  <c r="AH30" i="37"/>
  <c r="AF17" i="59"/>
  <c r="AF17" i="60"/>
  <c r="AF17" i="62"/>
  <c r="AF17" i="61"/>
  <c r="AF17" i="57"/>
  <c r="AF17" i="63"/>
  <c r="AF17" i="56"/>
  <c r="AF17" i="53"/>
  <c r="AF17" i="58"/>
  <c r="AF17" i="54"/>
  <c r="AF17" i="55"/>
  <c r="AF17" i="52"/>
  <c r="AF17" i="13"/>
  <c r="AF17" i="51"/>
  <c r="AF17" i="50"/>
  <c r="AF16" i="63"/>
  <c r="AF16" i="58"/>
  <c r="AF16" i="59"/>
  <c r="AF16" i="60"/>
  <c r="AF16" i="56"/>
  <c r="AF16" i="62"/>
  <c r="AF16" i="61"/>
  <c r="AF16" i="53"/>
  <c r="AF16" i="54"/>
  <c r="AF16" i="51"/>
  <c r="AF16" i="50"/>
  <c r="AF16" i="13"/>
  <c r="AF16" i="57"/>
  <c r="AF16" i="55"/>
  <c r="AF16" i="52"/>
  <c r="AF8" i="59"/>
  <c r="AF8" i="60"/>
  <c r="AF8" i="62"/>
  <c r="AF8" i="61"/>
  <c r="AF8" i="57"/>
  <c r="AF8" i="63"/>
  <c r="AF8" i="58"/>
  <c r="AF8" i="53"/>
  <c r="AF8" i="54"/>
  <c r="AF8" i="56"/>
  <c r="AF8" i="55"/>
  <c r="AF8" i="52"/>
  <c r="AF8" i="51"/>
  <c r="AF8" i="50"/>
  <c r="AF8" i="13"/>
  <c r="AF7" i="59"/>
  <c r="AF7" i="60"/>
  <c r="AF7" i="62"/>
  <c r="AF7" i="61"/>
  <c r="AF7" i="57"/>
  <c r="AF7" i="63"/>
  <c r="AF7" i="58"/>
  <c r="AF7" i="13"/>
  <c r="AF7" i="54"/>
  <c r="AF7" i="56"/>
  <c r="AF7" i="55"/>
  <c r="AF7" i="52"/>
  <c r="AF7" i="53"/>
  <c r="AF7" i="51"/>
  <c r="AF7" i="50"/>
  <c r="AH26" i="37"/>
  <c r="AZ26"/>
  <c r="BB26" s="1"/>
  <c r="AF21" i="62"/>
  <c r="AF21" i="61"/>
  <c r="AF21" i="57"/>
  <c r="AF21" i="63"/>
  <c r="AF21" i="58"/>
  <c r="AF21" i="59"/>
  <c r="AF21" i="56"/>
  <c r="AF21" i="55"/>
  <c r="AF21" i="52"/>
  <c r="AF21" i="13"/>
  <c r="AF21" i="60"/>
  <c r="AF21" i="53"/>
  <c r="AF21" i="54"/>
  <c r="AF21" i="51"/>
  <c r="AF21" i="50"/>
  <c r="AF20" i="59"/>
  <c r="AF20" i="60"/>
  <c r="AF20" i="62"/>
  <c r="AF20" i="61"/>
  <c r="AF20" i="57"/>
  <c r="AF20" i="63"/>
  <c r="AF20" i="53"/>
  <c r="AF20" i="56"/>
  <c r="AF20" i="54"/>
  <c r="AF20" i="58"/>
  <c r="AF20" i="55"/>
  <c r="AF20" i="52"/>
  <c r="AF20" i="50"/>
  <c r="AF20" i="13"/>
  <c r="AF20" i="51"/>
  <c r="AF19" i="62"/>
  <c r="AF19" i="61"/>
  <c r="AF19" i="57"/>
  <c r="AF19" i="63"/>
  <c r="AF19" i="58"/>
  <c r="AF19" i="59"/>
  <c r="AF19" i="55"/>
  <c r="AF19" i="52"/>
  <c r="AF19" i="60"/>
  <c r="AF19" i="56"/>
  <c r="AF19" i="53"/>
  <c r="AF19" i="13"/>
  <c r="AF19" i="54"/>
  <c r="AF19" i="51"/>
  <c r="AF19" i="50"/>
  <c r="AF18" i="60"/>
  <c r="AF18" i="62"/>
  <c r="AF18" i="61"/>
  <c r="AF18" i="57"/>
  <c r="AF18" i="63"/>
  <c r="AF18" i="58"/>
  <c r="AF18" i="54"/>
  <c r="AF18" i="51"/>
  <c r="AF18" i="50"/>
  <c r="AF18" i="55"/>
  <c r="AF18" i="52"/>
  <c r="AF18" i="59"/>
  <c r="AF18" i="13"/>
  <c r="AF18" i="56"/>
  <c r="AF18" i="53"/>
  <c r="AG17" i="60"/>
  <c r="AG17" i="62"/>
  <c r="AG17" i="61"/>
  <c r="AG17" i="57"/>
  <c r="AG17" i="63"/>
  <c r="AG17" i="58"/>
  <c r="AG17" i="54"/>
  <c r="AG17" i="51"/>
  <c r="AG17" i="50"/>
  <c r="AG17" i="55"/>
  <c r="AG17" i="52"/>
  <c r="AG17" i="59"/>
  <c r="AG17" i="56"/>
  <c r="AG17" i="53"/>
  <c r="AG17" i="13"/>
  <c r="AG16" i="59"/>
  <c r="AG16" i="60"/>
  <c r="AG16" i="62"/>
  <c r="AG16" i="61"/>
  <c r="AG16" i="57"/>
  <c r="AG16" i="63"/>
  <c r="AG16" i="56"/>
  <c r="AG16" i="53"/>
  <c r="AG16" i="58"/>
  <c r="AG16" i="54"/>
  <c r="AG16" i="55"/>
  <c r="AG16" i="52"/>
  <c r="AG16" i="51"/>
  <c r="AG16" i="50"/>
  <c r="AG16" i="13"/>
  <c r="AF15" i="62"/>
  <c r="AF15" i="61"/>
  <c r="AF15" i="57"/>
  <c r="AF15" i="63"/>
  <c r="AF15" i="58"/>
  <c r="AF15" i="59"/>
  <c r="AF15" i="60"/>
  <c r="AF15" i="56"/>
  <c r="AF15" i="55"/>
  <c r="AF15" i="52"/>
  <c r="AF15" i="53"/>
  <c r="AF15" i="13"/>
  <c r="AF15" i="54"/>
  <c r="AF15" i="51"/>
  <c r="AF15" i="50"/>
  <c r="AN32" i="37"/>
  <c r="AE32"/>
  <c r="AK30"/>
  <c r="V28"/>
  <c r="M28"/>
  <c r="P24"/>
  <c r="J20"/>
  <c r="P16"/>
  <c r="G16"/>
  <c r="G28"/>
  <c r="D24"/>
  <c r="D18"/>
  <c r="D8"/>
  <c r="AZ12"/>
  <c r="BA14"/>
  <c r="BB14" s="1"/>
  <c r="AG29" i="41"/>
  <c r="D14" i="49"/>
  <c r="G16"/>
  <c r="M16"/>
  <c r="J22"/>
  <c r="P22"/>
  <c r="J24"/>
  <c r="P24"/>
  <c r="AE24"/>
  <c r="G28"/>
  <c r="M28"/>
  <c r="AB28"/>
  <c r="J30"/>
  <c r="AH30"/>
  <c r="G32"/>
  <c r="M32"/>
  <c r="S32"/>
  <c r="Y32"/>
  <c r="AE32"/>
  <c r="AK32"/>
  <c r="AQ32"/>
  <c r="D14" i="38"/>
  <c r="D20"/>
  <c r="D22"/>
  <c r="J22"/>
  <c r="AE24"/>
  <c r="G26"/>
  <c r="M26"/>
  <c r="Y28"/>
  <c r="M30"/>
  <c r="J32"/>
  <c r="AK32"/>
  <c r="AB32" i="37"/>
  <c r="S30"/>
  <c r="AK28"/>
  <c r="AZ28"/>
  <c r="J28"/>
  <c r="S24"/>
  <c r="M18"/>
  <c r="BB4"/>
  <c r="G18"/>
  <c r="D30"/>
  <c r="D16"/>
  <c r="BB6"/>
  <c r="G10"/>
  <c r="AZ10"/>
  <c r="D6" i="49"/>
  <c r="D10"/>
  <c r="D12"/>
  <c r="G14"/>
  <c r="M14"/>
  <c r="G18"/>
  <c r="AB22"/>
  <c r="G24"/>
  <c r="AB26"/>
  <c r="D28"/>
  <c r="Y28"/>
  <c r="AE28"/>
  <c r="G30"/>
  <c r="AE30"/>
  <c r="AX8" i="38"/>
  <c r="S16"/>
  <c r="G20"/>
  <c r="S20"/>
  <c r="J24"/>
  <c r="D26"/>
  <c r="J26"/>
  <c r="P26"/>
  <c r="V28"/>
  <c r="BA28"/>
  <c r="BB28" s="1"/>
  <c r="J30"/>
  <c r="P30"/>
  <c r="G32"/>
  <c r="P30" i="37"/>
  <c r="S28"/>
  <c r="V18"/>
  <c r="G26"/>
  <c r="D22"/>
  <c r="G8"/>
  <c r="G14"/>
  <c r="AW14" s="1"/>
  <c r="J16" i="49"/>
  <c r="Y20"/>
  <c r="G22"/>
  <c r="S22"/>
  <c r="S24"/>
  <c r="G26"/>
  <c r="M26"/>
  <c r="P28"/>
  <c r="P32"/>
  <c r="V32"/>
  <c r="AN32"/>
  <c r="AW4" i="38"/>
  <c r="BE4" s="1"/>
  <c r="AZ8"/>
  <c r="BB8" s="1"/>
  <c r="G10"/>
  <c r="BA14"/>
  <c r="D16"/>
  <c r="J16"/>
  <c r="M18"/>
  <c r="S18"/>
  <c r="S22"/>
  <c r="AZ26"/>
  <c r="AE30"/>
  <c r="AB32"/>
  <c r="AH32"/>
  <c r="AY10" i="37"/>
  <c r="AX18" i="38"/>
  <c r="G14" i="42"/>
  <c r="G16"/>
  <c r="V18"/>
  <c r="BB18"/>
  <c r="G18"/>
  <c r="M18"/>
  <c r="S18"/>
  <c r="G20"/>
  <c r="M20"/>
  <c r="S20"/>
  <c r="AZ20"/>
  <c r="G22"/>
  <c r="V22"/>
  <c r="V24"/>
  <c r="M28"/>
  <c r="J32"/>
  <c r="AE32"/>
  <c r="BB4" i="43"/>
  <c r="J10"/>
  <c r="G10"/>
  <c r="AZ12"/>
  <c r="D14"/>
  <c r="P14"/>
  <c r="D16"/>
  <c r="J16"/>
  <c r="AE28"/>
  <c r="AK28"/>
  <c r="P30"/>
  <c r="V30"/>
  <c r="AB30"/>
  <c r="AH30"/>
  <c r="G32"/>
  <c r="M32"/>
  <c r="S32"/>
  <c r="Y32"/>
  <c r="AE32"/>
  <c r="AK32"/>
  <c r="AQ32"/>
  <c r="BA16" i="42"/>
  <c r="BA8" i="43"/>
  <c r="BB8" s="1"/>
  <c r="D28"/>
  <c r="J28"/>
  <c r="P28"/>
  <c r="V28"/>
  <c r="AB28"/>
  <c r="P24" i="42"/>
  <c r="D26"/>
  <c r="AH26"/>
  <c r="AH28"/>
  <c r="AN30"/>
  <c r="G32"/>
  <c r="Y32"/>
  <c r="AH32"/>
  <c r="D22" i="43"/>
  <c r="J22"/>
  <c r="P22"/>
  <c r="V22"/>
  <c r="AB26"/>
  <c r="AZ12" i="42"/>
  <c r="BA26"/>
  <c r="BB26" s="1"/>
  <c r="AZ22" i="43"/>
  <c r="Y24"/>
  <c r="AX24" s="1"/>
  <c r="AE24"/>
  <c r="AH28"/>
  <c r="AX28" s="1"/>
  <c r="J3" i="16"/>
  <c r="G4" i="63" s="1"/>
  <c r="H1" s="1"/>
  <c r="J2" i="16"/>
  <c r="AF13" i="52"/>
  <c r="AF13" i="51"/>
  <c r="AF13" i="13"/>
  <c r="AF13" i="63"/>
  <c r="AF13" i="62"/>
  <c r="AF13" i="61"/>
  <c r="AF13" i="60"/>
  <c r="AF13" i="59"/>
  <c r="AF13" i="58"/>
  <c r="AF13" i="57"/>
  <c r="AF13" i="56"/>
  <c r="AF13" i="55"/>
  <c r="AF13" i="54"/>
  <c r="AF13" i="53"/>
  <c r="AF13" i="50"/>
  <c r="AF12" i="62"/>
  <c r="AF12" i="60"/>
  <c r="AF12" i="58"/>
  <c r="AF12" i="56"/>
  <c r="AF12" i="54"/>
  <c r="AF12" i="51"/>
  <c r="AF12" i="50"/>
  <c r="AF12" i="13"/>
  <c r="AF12" i="63"/>
  <c r="AF12" i="61"/>
  <c r="AF12" i="59"/>
  <c r="AF12" i="57"/>
  <c r="AF12" i="55"/>
  <c r="AF12" i="53"/>
  <c r="AF12" i="52"/>
  <c r="AF11" i="13"/>
  <c r="AF11" i="52"/>
  <c r="AF11" i="51"/>
  <c r="AF11" i="63"/>
  <c r="AF11" i="62"/>
  <c r="AF11" i="61"/>
  <c r="AF11" i="60"/>
  <c r="AF11" i="59"/>
  <c r="AF11" i="58"/>
  <c r="AF11" i="57"/>
  <c r="AF11" i="56"/>
  <c r="AF11" i="55"/>
  <c r="AF11" i="54"/>
  <c r="AF11" i="53"/>
  <c r="AF11" i="50"/>
  <c r="AG13" i="62"/>
  <c r="AG13" i="60"/>
  <c r="AG13" i="58"/>
  <c r="AG13" i="56"/>
  <c r="AG13" i="54"/>
  <c r="AG13" i="51"/>
  <c r="AG13" i="50"/>
  <c r="AG13" i="13"/>
  <c r="AG13" i="63"/>
  <c r="AG13" i="61"/>
  <c r="AG13" i="59"/>
  <c r="AG13" i="57"/>
  <c r="AG13" i="55"/>
  <c r="AG13" i="53"/>
  <c r="AG13" i="52"/>
  <c r="AG12" i="63"/>
  <c r="AG12" i="62"/>
  <c r="AG12" i="61"/>
  <c r="AG12" i="60"/>
  <c r="AG12" i="59"/>
  <c r="AG12" i="58"/>
  <c r="AG12" i="57"/>
  <c r="AG12" i="56"/>
  <c r="AG12" i="55"/>
  <c r="AG12" i="54"/>
  <c r="AG12" i="53"/>
  <c r="AG12" i="50"/>
  <c r="AG12" i="52"/>
  <c r="AG12" i="51"/>
  <c r="AG12" i="13"/>
  <c r="Z7" i="16"/>
  <c r="AG11" i="63"/>
  <c r="AG11" i="61"/>
  <c r="AG11" i="59"/>
  <c r="AG11" i="57"/>
  <c r="AG11" i="55"/>
  <c r="AG11" i="53"/>
  <c r="AG11" i="51"/>
  <c r="AG11" i="50"/>
  <c r="AG11" i="13"/>
  <c r="AG11" i="62"/>
  <c r="AG11" i="60"/>
  <c r="AG11" i="58"/>
  <c r="AG11" i="56"/>
  <c r="AG11" i="54"/>
  <c r="AG11" i="52"/>
  <c r="AG10" i="50"/>
  <c r="AG10" i="13"/>
  <c r="AG10" i="63"/>
  <c r="AG10" i="62"/>
  <c r="AG10" i="61"/>
  <c r="AG10" i="60"/>
  <c r="AG10" i="59"/>
  <c r="AG10" i="58"/>
  <c r="AG10" i="57"/>
  <c r="AG10" i="56"/>
  <c r="AG10" i="55"/>
  <c r="AG10" i="54"/>
  <c r="AG10" i="53"/>
  <c r="AG10" i="52"/>
  <c r="AG10" i="51"/>
  <c r="AG9" i="63"/>
  <c r="AG9" i="61"/>
  <c r="AG9" i="59"/>
  <c r="AG9" i="57"/>
  <c r="AG9" i="55"/>
  <c r="AG9" i="53"/>
  <c r="AG9" i="51"/>
  <c r="AG9" i="50"/>
  <c r="AG9" i="62"/>
  <c r="AG9" i="60"/>
  <c r="AG9" i="58"/>
  <c r="AG9" i="56"/>
  <c r="AG9" i="54"/>
  <c r="AG9" i="52"/>
  <c r="AG9" i="13"/>
  <c r="AA8" i="41"/>
  <c r="AG8" i="50"/>
  <c r="AG8" i="13"/>
  <c r="AG8" i="63"/>
  <c r="AG8" i="62"/>
  <c r="AG8" i="61"/>
  <c r="AG8" i="60"/>
  <c r="AG8" i="59"/>
  <c r="AG8" i="58"/>
  <c r="AG8" i="57"/>
  <c r="AG8" i="56"/>
  <c r="AG8" i="55"/>
  <c r="AG8" i="54"/>
  <c r="AG8" i="53"/>
  <c r="AG8" i="52"/>
  <c r="AG8" i="51"/>
  <c r="AG7" i="63"/>
  <c r="AG7" i="61"/>
  <c r="AG7" i="59"/>
  <c r="AG7" i="57"/>
  <c r="AG7" i="55"/>
  <c r="AG7" i="53"/>
  <c r="AG7" i="51"/>
  <c r="AG7" i="50"/>
  <c r="AG7" i="62"/>
  <c r="AG7" i="60"/>
  <c r="AG7" i="58"/>
  <c r="AG7" i="56"/>
  <c r="AG7" i="54"/>
  <c r="AG7" i="52"/>
  <c r="AG7" i="13"/>
  <c r="AS11"/>
  <c r="AS11" i="63"/>
  <c r="AS11" i="62"/>
  <c r="AS11" i="61"/>
  <c r="AS11" i="60"/>
  <c r="AS11" i="59"/>
  <c r="AS11" i="58"/>
  <c r="AS11" i="57"/>
  <c r="AS11" i="56"/>
  <c r="AS11" i="55"/>
  <c r="AS11" i="54"/>
  <c r="AS11" i="53"/>
  <c r="AS11" i="52"/>
  <c r="AS11" i="51"/>
  <c r="AS11" i="50"/>
  <c r="AS6" i="13"/>
  <c r="AS6" i="63"/>
  <c r="AS6" i="62"/>
  <c r="AS6" i="61"/>
  <c r="AS6" i="60"/>
  <c r="AS6" i="59"/>
  <c r="AS6" i="57"/>
  <c r="AS6" i="56"/>
  <c r="AS6" i="55"/>
  <c r="AS6" i="58"/>
  <c r="AS6" i="54"/>
  <c r="AS6" i="53"/>
  <c r="AS6" i="52"/>
  <c r="AS6" i="51"/>
  <c r="AS6" i="50"/>
  <c r="AR11" i="13"/>
  <c r="AR11" i="63"/>
  <c r="AR11" i="62"/>
  <c r="AR11" i="61"/>
  <c r="AR11" i="60"/>
  <c r="AR11" i="59"/>
  <c r="AR11" i="58"/>
  <c r="AR11" i="54"/>
  <c r="AR11" i="53"/>
  <c r="AR11" i="52"/>
  <c r="AR11" i="57"/>
  <c r="AR11" i="56"/>
  <c r="AR11" i="55"/>
  <c r="AR11" i="51"/>
  <c r="AR11" i="50"/>
  <c r="AQ11" i="13"/>
  <c r="AQ11" i="63"/>
  <c r="AQ11" i="62"/>
  <c r="AQ11" i="61"/>
  <c r="AQ11" i="60"/>
  <c r="AQ11" i="59"/>
  <c r="AQ11" i="58"/>
  <c r="AQ11" i="57"/>
  <c r="AQ11" i="56"/>
  <c r="AQ11" i="55"/>
  <c r="AQ11" i="54"/>
  <c r="AQ11" i="53"/>
  <c r="AQ11" i="52"/>
  <c r="AQ11" i="51"/>
  <c r="AQ11" i="50"/>
  <c r="AS7" i="13"/>
  <c r="AS7" i="63"/>
  <c r="AS7" i="62"/>
  <c r="AS7" i="61"/>
  <c r="AS7" i="60"/>
  <c r="AS7" i="59"/>
  <c r="AS7" i="57"/>
  <c r="AS7" i="56"/>
  <c r="AS7" i="55"/>
  <c r="AS7" i="58"/>
  <c r="AS7" i="54"/>
  <c r="AS7" i="53"/>
  <c r="AS7" i="52"/>
  <c r="AS7" i="51"/>
  <c r="AS7" i="50"/>
  <c r="AQ14" i="13"/>
  <c r="AQ14" i="63"/>
  <c r="AQ14" i="62"/>
  <c r="AQ14" i="61"/>
  <c r="AQ14" i="60"/>
  <c r="AQ14" i="59"/>
  <c r="AQ14" i="58"/>
  <c r="AQ14" i="57"/>
  <c r="AQ14" i="56"/>
  <c r="AQ14" i="55"/>
  <c r="AQ14" i="54"/>
  <c r="AQ14" i="53"/>
  <c r="AQ14" i="52"/>
  <c r="AQ14" i="51"/>
  <c r="AQ14" i="50"/>
  <c r="AS15" i="13"/>
  <c r="AS15" i="63"/>
  <c r="AS15" i="62"/>
  <c r="AS15" i="61"/>
  <c r="AS15" i="60"/>
  <c r="AS15" i="59"/>
  <c r="AS15" i="58"/>
  <c r="AS15" i="57"/>
  <c r="AS15" i="56"/>
  <c r="AS15" i="55"/>
  <c r="AS15" i="51"/>
  <c r="AS15" i="54"/>
  <c r="AS15" i="53"/>
  <c r="AS15" i="52"/>
  <c r="AS15" i="50"/>
  <c r="AT10" i="13"/>
  <c r="AT10" i="63"/>
  <c r="AT10" i="62"/>
  <c r="AT10" i="61"/>
  <c r="AT10" i="60"/>
  <c r="AT10" i="59"/>
  <c r="AT10" i="58"/>
  <c r="AT10" i="54"/>
  <c r="AT10" i="53"/>
  <c r="AT10" i="52"/>
  <c r="AT10" i="57"/>
  <c r="AT10" i="56"/>
  <c r="AT10" i="55"/>
  <c r="AT10" i="51"/>
  <c r="AT10" i="50"/>
  <c r="AT4" i="13"/>
  <c r="AT4" i="63"/>
  <c r="AT4" i="62"/>
  <c r="AT4" i="61"/>
  <c r="AT4" i="60"/>
  <c r="AT4" i="59"/>
  <c r="AT4" i="58"/>
  <c r="AT4" i="54"/>
  <c r="AT4" i="53"/>
  <c r="AT4" i="52"/>
  <c r="AT4" i="57"/>
  <c r="AT4" i="56"/>
  <c r="AT4" i="55"/>
  <c r="AT4" i="51"/>
  <c r="AT4" i="50"/>
  <c r="AQ17" i="13"/>
  <c r="AQ17" i="63"/>
  <c r="AQ17" i="62"/>
  <c r="AQ17" i="61"/>
  <c r="AQ17" i="60"/>
  <c r="AQ17" i="59"/>
  <c r="AQ17" i="58"/>
  <c r="AQ17" i="57"/>
  <c r="AQ17" i="56"/>
  <c r="AQ17" i="55"/>
  <c r="AQ17" i="51"/>
  <c r="AQ17" i="54"/>
  <c r="AQ17" i="53"/>
  <c r="AQ17" i="52"/>
  <c r="AQ17" i="50"/>
  <c r="AQ7" i="13"/>
  <c r="AQ7" i="63"/>
  <c r="AQ7" i="62"/>
  <c r="AQ7" i="61"/>
  <c r="AQ7" i="60"/>
  <c r="AQ7" i="59"/>
  <c r="AQ7" i="57"/>
  <c r="AQ7" i="56"/>
  <c r="AQ7" i="55"/>
  <c r="AQ7" i="58"/>
  <c r="AQ7" i="54"/>
  <c r="AQ7" i="53"/>
  <c r="AQ7" i="52"/>
  <c r="AQ7" i="51"/>
  <c r="AQ7" i="50"/>
  <c r="AR17" i="13"/>
  <c r="AR17" i="63"/>
  <c r="AR17" i="62"/>
  <c r="AR17" i="61"/>
  <c r="AR17" i="60"/>
  <c r="AR17" i="59"/>
  <c r="AR17" i="58"/>
  <c r="AR17" i="54"/>
  <c r="AR17" i="53"/>
  <c r="AR17" i="52"/>
  <c r="AR17" i="57"/>
  <c r="AR17" i="56"/>
  <c r="AR17" i="55"/>
  <c r="AR17" i="51"/>
  <c r="AR17" i="50"/>
  <c r="AP17" i="13"/>
  <c r="AP17" i="63"/>
  <c r="AP17" i="62"/>
  <c r="AP17" i="61"/>
  <c r="AP17" i="60"/>
  <c r="AP17" i="59"/>
  <c r="AP17" i="58"/>
  <c r="AP17" i="54"/>
  <c r="AP17" i="53"/>
  <c r="AP17" i="52"/>
  <c r="AP17" i="57"/>
  <c r="AP17" i="56"/>
  <c r="AP17" i="55"/>
  <c r="AP17" i="50"/>
  <c r="AP17" i="51"/>
  <c r="AP14" i="13"/>
  <c r="AP14" i="63"/>
  <c r="AP14" i="62"/>
  <c r="AP14" i="61"/>
  <c r="AP14" i="60"/>
  <c r="AP14" i="59"/>
  <c r="AP14" i="58"/>
  <c r="AP14" i="54"/>
  <c r="AP14" i="53"/>
  <c r="AP14" i="52"/>
  <c r="AP14" i="57"/>
  <c r="AP14" i="56"/>
  <c r="AP14" i="55"/>
  <c r="AP14" i="51"/>
  <c r="AP14" i="50"/>
  <c r="AP10" i="13"/>
  <c r="AP10" i="63"/>
  <c r="AP10" i="62"/>
  <c r="AP10" i="61"/>
  <c r="AP10" i="60"/>
  <c r="AP10" i="59"/>
  <c r="AP10" i="58"/>
  <c r="AP10" i="54"/>
  <c r="AP10" i="53"/>
  <c r="AP10" i="52"/>
  <c r="AP10" i="57"/>
  <c r="AP10" i="56"/>
  <c r="AP10" i="55"/>
  <c r="AP10" i="51"/>
  <c r="AP10" i="50"/>
  <c r="AP7" i="13"/>
  <c r="AP7" i="63"/>
  <c r="AP7" i="62"/>
  <c r="AP7" i="61"/>
  <c r="AP7" i="60"/>
  <c r="AP7" i="59"/>
  <c r="AP7" i="58"/>
  <c r="AP7" i="54"/>
  <c r="AP7" i="53"/>
  <c r="AP7" i="52"/>
  <c r="AP7" i="57"/>
  <c r="AP7" i="56"/>
  <c r="AP7" i="55"/>
  <c r="AP7" i="51"/>
  <c r="AP7" i="50"/>
  <c r="AR5" i="13"/>
  <c r="AR5" i="63"/>
  <c r="AR5" i="62"/>
  <c r="AR5" i="61"/>
  <c r="AR5" i="60"/>
  <c r="AR5" i="59"/>
  <c r="AR5" i="57"/>
  <c r="AR5" i="56"/>
  <c r="AR5" i="55"/>
  <c r="AR5" i="58"/>
  <c r="AR5" i="54"/>
  <c r="AR5" i="53"/>
  <c r="AR5" i="52"/>
  <c r="AR5" i="51"/>
  <c r="AR5" i="50"/>
  <c r="AQ4" i="13"/>
  <c r="AQ4" i="63"/>
  <c r="AQ4" i="62"/>
  <c r="AQ4" i="61"/>
  <c r="AQ4" i="60"/>
  <c r="AQ4" i="59"/>
  <c r="AQ4" i="57"/>
  <c r="AQ4" i="56"/>
  <c r="AQ4" i="55"/>
  <c r="AQ4" i="58"/>
  <c r="AQ4" i="54"/>
  <c r="AQ4" i="53"/>
  <c r="AQ4" i="52"/>
  <c r="AQ4" i="51"/>
  <c r="AQ4" i="50"/>
  <c r="AT15" i="13"/>
  <c r="AT15" i="63"/>
  <c r="AT15" i="62"/>
  <c r="AT15" i="61"/>
  <c r="AT15" i="60"/>
  <c r="AT15" i="59"/>
  <c r="AT15" i="58"/>
  <c r="AT15" i="54"/>
  <c r="AT15" i="53"/>
  <c r="AT15" i="52"/>
  <c r="AT15" i="57"/>
  <c r="AT15" i="56"/>
  <c r="AT15" i="55"/>
  <c r="AT15" i="50"/>
  <c r="AT15" i="51"/>
  <c r="AT5" i="13"/>
  <c r="AT5" i="63"/>
  <c r="AT5" i="62"/>
  <c r="AT5" i="61"/>
  <c r="AT5" i="60"/>
  <c r="AT5" i="59"/>
  <c r="AT5" i="57"/>
  <c r="AT5" i="56"/>
  <c r="AT5" i="55"/>
  <c r="AT5" i="58"/>
  <c r="AT5" i="54"/>
  <c r="AT5" i="53"/>
  <c r="AT5" i="52"/>
  <c r="AT5" i="51"/>
  <c r="AT5" i="50"/>
  <c r="AQ5" i="13"/>
  <c r="AQ5" i="63"/>
  <c r="AQ5" i="62"/>
  <c r="AQ5" i="61"/>
  <c r="AQ5" i="60"/>
  <c r="AQ5" i="59"/>
  <c r="AQ5" i="58"/>
  <c r="AQ5" i="54"/>
  <c r="AQ5" i="53"/>
  <c r="AQ5" i="52"/>
  <c r="AQ5" i="57"/>
  <c r="AQ5" i="56"/>
  <c r="AQ5" i="55"/>
  <c r="AQ5" i="51"/>
  <c r="AQ5" i="50"/>
  <c r="AR7" i="13"/>
  <c r="AR7" i="63"/>
  <c r="AR7" i="62"/>
  <c r="AR7" i="61"/>
  <c r="AR7" i="60"/>
  <c r="AR7" i="59"/>
  <c r="AR7" i="58"/>
  <c r="AR7" i="54"/>
  <c r="AR7" i="53"/>
  <c r="AR7" i="52"/>
  <c r="AR7" i="57"/>
  <c r="AR7" i="56"/>
  <c r="AR7" i="55"/>
  <c r="AR7" i="51"/>
  <c r="AR7" i="50"/>
  <c r="AR8" i="13"/>
  <c r="AR8" i="63"/>
  <c r="AR8" i="62"/>
  <c r="AR8" i="61"/>
  <c r="AR8" i="60"/>
  <c r="AR8" i="59"/>
  <c r="AR8" i="58"/>
  <c r="AR8" i="54"/>
  <c r="AR8" i="53"/>
  <c r="AR8" i="52"/>
  <c r="AR8" i="57"/>
  <c r="AR8" i="56"/>
  <c r="AR8" i="55"/>
  <c r="AR8" i="51"/>
  <c r="AR8" i="50"/>
  <c r="AR10" i="13"/>
  <c r="AR10" i="63"/>
  <c r="AR10" i="62"/>
  <c r="AR10" i="61"/>
  <c r="AR10" i="60"/>
  <c r="AR10" i="59"/>
  <c r="AR10" i="58"/>
  <c r="AR10" i="54"/>
  <c r="AR10" i="53"/>
  <c r="AR10" i="52"/>
  <c r="AR10" i="57"/>
  <c r="AR10" i="56"/>
  <c r="AR10" i="55"/>
  <c r="AR10" i="51"/>
  <c r="AR10" i="50"/>
  <c r="AQ6" i="13"/>
  <c r="AQ6" i="63"/>
  <c r="AQ6" i="62"/>
  <c r="AQ6" i="61"/>
  <c r="AQ6" i="60"/>
  <c r="AQ6" i="59"/>
  <c r="AQ6" i="57"/>
  <c r="AQ6" i="56"/>
  <c r="AQ6" i="55"/>
  <c r="AQ6" i="58"/>
  <c r="AQ6" i="54"/>
  <c r="AQ6" i="53"/>
  <c r="AQ6" i="52"/>
  <c r="AQ6" i="51"/>
  <c r="AQ6" i="50"/>
  <c r="AQ9" i="13"/>
  <c r="AQ9" i="63"/>
  <c r="AQ9" i="62"/>
  <c r="AQ9" i="61"/>
  <c r="AQ9" i="60"/>
  <c r="AQ9" i="59"/>
  <c r="AQ9" i="57"/>
  <c r="AQ9" i="56"/>
  <c r="AQ9" i="55"/>
  <c r="AQ9" i="58"/>
  <c r="AQ9" i="54"/>
  <c r="AQ9" i="53"/>
  <c r="AQ9" i="52"/>
  <c r="AQ9" i="51"/>
  <c r="AQ9" i="50"/>
  <c r="AS8" i="13"/>
  <c r="AS8" i="63"/>
  <c r="AS8" i="62"/>
  <c r="AS8" i="61"/>
  <c r="AS8" i="60"/>
  <c r="AS8" i="59"/>
  <c r="AS8" i="57"/>
  <c r="AS8" i="56"/>
  <c r="AS8" i="55"/>
  <c r="AS8" i="58"/>
  <c r="AS8" i="54"/>
  <c r="AS8" i="53"/>
  <c r="AS8" i="52"/>
  <c r="AS8" i="51"/>
  <c r="AS8" i="50"/>
  <c r="AQ10" i="13"/>
  <c r="AQ10" i="63"/>
  <c r="AQ10" i="62"/>
  <c r="AQ10" i="61"/>
  <c r="AQ10" i="60"/>
  <c r="AQ10" i="59"/>
  <c r="AQ10" i="58"/>
  <c r="AQ10" i="57"/>
  <c r="AQ10" i="56"/>
  <c r="AQ10" i="55"/>
  <c r="AQ10" i="54"/>
  <c r="AQ10" i="53"/>
  <c r="AQ10" i="52"/>
  <c r="AQ10" i="51"/>
  <c r="AQ10" i="50"/>
  <c r="AS12" i="13"/>
  <c r="AS12" i="63"/>
  <c r="AS12" i="62"/>
  <c r="AS12" i="61"/>
  <c r="AS12" i="60"/>
  <c r="AS12" i="59"/>
  <c r="AS12" i="58"/>
  <c r="AS12" i="57"/>
  <c r="AS12" i="56"/>
  <c r="AS12" i="55"/>
  <c r="AS12" i="54"/>
  <c r="AS12" i="53"/>
  <c r="AS12" i="52"/>
  <c r="AS12" i="51"/>
  <c r="AS12" i="50"/>
  <c r="AR12" i="13"/>
  <c r="AR12" i="63"/>
  <c r="AR12" i="62"/>
  <c r="AR12" i="61"/>
  <c r="AR12" i="60"/>
  <c r="AR12" i="59"/>
  <c r="AR12" i="58"/>
  <c r="AR12" i="54"/>
  <c r="AR12" i="53"/>
  <c r="AR12" i="52"/>
  <c r="AR12" i="57"/>
  <c r="AR12" i="56"/>
  <c r="AR12" i="55"/>
  <c r="AR12" i="51"/>
  <c r="AR12" i="50"/>
  <c r="AQ12" i="13"/>
  <c r="AQ12" i="63"/>
  <c r="AQ12" i="62"/>
  <c r="AQ12" i="61"/>
  <c r="AQ12" i="60"/>
  <c r="AQ12" i="59"/>
  <c r="AQ12" i="58"/>
  <c r="AQ12" i="57"/>
  <c r="AQ12" i="56"/>
  <c r="AQ12" i="55"/>
  <c r="AQ12" i="54"/>
  <c r="AQ12" i="53"/>
  <c r="AQ12" i="52"/>
  <c r="AQ12" i="51"/>
  <c r="AQ12" i="50"/>
  <c r="AR18" i="13"/>
  <c r="AR18" i="63"/>
  <c r="AR18" i="62"/>
  <c r="AR18" i="61"/>
  <c r="AR18" i="60"/>
  <c r="AR18" i="59"/>
  <c r="AR18" i="58"/>
  <c r="AR18" i="54"/>
  <c r="AR18" i="53"/>
  <c r="AR18" i="52"/>
  <c r="AR18" i="57"/>
  <c r="AR18" i="56"/>
  <c r="AR18" i="55"/>
  <c r="AR18" i="51"/>
  <c r="AR18" i="50"/>
  <c r="AS14" i="13"/>
  <c r="AS14" i="63"/>
  <c r="AS14" i="62"/>
  <c r="AS14" i="61"/>
  <c r="AS14" i="60"/>
  <c r="AS14" i="59"/>
  <c r="AS14" i="58"/>
  <c r="AS14" i="57"/>
  <c r="AS14" i="56"/>
  <c r="AS14" i="55"/>
  <c r="AS14" i="54"/>
  <c r="AS14" i="53"/>
  <c r="AS14" i="52"/>
  <c r="AS14" i="51"/>
  <c r="AS14" i="50"/>
  <c r="AQ15" i="13"/>
  <c r="AQ15" i="63"/>
  <c r="AQ15" i="62"/>
  <c r="AQ15" i="61"/>
  <c r="AQ15" i="60"/>
  <c r="AQ15" i="59"/>
  <c r="AQ15" i="58"/>
  <c r="AQ15" i="57"/>
  <c r="AQ15" i="56"/>
  <c r="AQ15" i="55"/>
  <c r="AQ15" i="54"/>
  <c r="AQ15" i="53"/>
  <c r="AQ15" i="52"/>
  <c r="AQ15" i="51"/>
  <c r="AQ15" i="50"/>
  <c r="AT7" i="13"/>
  <c r="AT7" i="63"/>
  <c r="AT7" i="62"/>
  <c r="AT7" i="61"/>
  <c r="AT7" i="60"/>
  <c r="AT7" i="59"/>
  <c r="AT7" i="58"/>
  <c r="AT7" i="54"/>
  <c r="AT7" i="53"/>
  <c r="AT7" i="52"/>
  <c r="AT7" i="57"/>
  <c r="AT7" i="56"/>
  <c r="AT7" i="55"/>
  <c r="AT7" i="51"/>
  <c r="AT7" i="50"/>
  <c r="AT8" i="13"/>
  <c r="AT8" i="63"/>
  <c r="AT8" i="62"/>
  <c r="AT8" i="61"/>
  <c r="AT8" i="60"/>
  <c r="AT8" i="59"/>
  <c r="AT8" i="58"/>
  <c r="AT8" i="54"/>
  <c r="AT8" i="53"/>
  <c r="AT8" i="52"/>
  <c r="AT8" i="57"/>
  <c r="AT8" i="56"/>
  <c r="AT8" i="55"/>
  <c r="AT8" i="51"/>
  <c r="AT8" i="50"/>
  <c r="AS16" i="13"/>
  <c r="AS16" i="63"/>
  <c r="AS16" i="62"/>
  <c r="AS16" i="61"/>
  <c r="AS16" i="60"/>
  <c r="AS16" i="59"/>
  <c r="AS16" i="58"/>
  <c r="AS16" i="57"/>
  <c r="AS16" i="56"/>
  <c r="AS16" i="55"/>
  <c r="AS16" i="51"/>
  <c r="AS16" i="54"/>
  <c r="AS16" i="53"/>
  <c r="AS16" i="52"/>
  <c r="AS16" i="50"/>
  <c r="AR16" i="13"/>
  <c r="AR16" i="63"/>
  <c r="AR16" i="62"/>
  <c r="AR16" i="61"/>
  <c r="AR16" i="60"/>
  <c r="AR16" i="59"/>
  <c r="AR16" i="58"/>
  <c r="AR16" i="54"/>
  <c r="AR16" i="53"/>
  <c r="AR16" i="52"/>
  <c r="AR16" i="57"/>
  <c r="AR16" i="56"/>
  <c r="AR16" i="55"/>
  <c r="AR16" i="51"/>
  <c r="AR16" i="50"/>
  <c r="AR15" i="13"/>
  <c r="AR15" i="63"/>
  <c r="AR15" i="62"/>
  <c r="AR15" i="61"/>
  <c r="AR15" i="60"/>
  <c r="AR15" i="59"/>
  <c r="AR15" i="58"/>
  <c r="AR15" i="54"/>
  <c r="AR15" i="53"/>
  <c r="AR15" i="52"/>
  <c r="AR15" i="57"/>
  <c r="AR15" i="56"/>
  <c r="AR15" i="55"/>
  <c r="AR15" i="51"/>
  <c r="AR15" i="50"/>
  <c r="AQ13" i="13"/>
  <c r="AQ13" i="63"/>
  <c r="AQ13" i="62"/>
  <c r="AQ13" i="61"/>
  <c r="AQ13" i="60"/>
  <c r="AQ13" i="59"/>
  <c r="AQ13" i="58"/>
  <c r="AQ13" i="57"/>
  <c r="AQ13" i="56"/>
  <c r="AQ13" i="55"/>
  <c r="AQ13" i="54"/>
  <c r="AQ13" i="53"/>
  <c r="AQ13" i="52"/>
  <c r="AQ13" i="51"/>
  <c r="AQ13" i="50"/>
  <c r="AS17" i="13"/>
  <c r="AS17" i="63"/>
  <c r="AS17" i="62"/>
  <c r="AS17" i="61"/>
  <c r="AS17" i="60"/>
  <c r="AS17" i="59"/>
  <c r="AS17" i="58"/>
  <c r="AS17" i="57"/>
  <c r="AS17" i="56"/>
  <c r="AS17" i="55"/>
  <c r="AS17" i="51"/>
  <c r="AS17" i="54"/>
  <c r="AS17" i="53"/>
  <c r="AS17" i="52"/>
  <c r="AS17" i="50"/>
  <c r="AS4" i="13"/>
  <c r="AS4" i="63"/>
  <c r="AS4" i="62"/>
  <c r="AS4" i="61"/>
  <c r="AS4" i="60"/>
  <c r="AS4" i="59"/>
  <c r="AS4" i="57"/>
  <c r="AS4" i="56"/>
  <c r="AS4" i="55"/>
  <c r="AS4" i="58"/>
  <c r="AS4" i="54"/>
  <c r="AS4" i="53"/>
  <c r="AS4" i="52"/>
  <c r="AS4" i="51"/>
  <c r="AS4" i="50"/>
  <c r="AT11" i="63"/>
  <c r="AT11" i="62"/>
  <c r="AT11" i="61"/>
  <c r="AT11" i="60"/>
  <c r="AT11" i="59"/>
  <c r="AT11" i="58"/>
  <c r="AT11" i="54"/>
  <c r="AT11" i="53"/>
  <c r="AT11" i="52"/>
  <c r="AT11" i="57"/>
  <c r="AT11" i="56"/>
  <c r="AT11" i="55"/>
  <c r="AT11" i="51"/>
  <c r="AT11" i="50"/>
  <c r="AP18" i="13"/>
  <c r="AP18" i="63"/>
  <c r="AP18" i="62"/>
  <c r="AP18" i="61"/>
  <c r="AP18" i="60"/>
  <c r="AP18" i="59"/>
  <c r="AP18" i="58"/>
  <c r="AP18" i="54"/>
  <c r="AP18" i="53"/>
  <c r="AP18" i="52"/>
  <c r="AP18" i="57"/>
  <c r="AP18" i="56"/>
  <c r="AP18" i="55"/>
  <c r="AP18" i="50"/>
  <c r="AP18" i="51"/>
  <c r="AP15" i="13"/>
  <c r="AP15" i="63"/>
  <c r="AP15" i="62"/>
  <c r="AP15" i="61"/>
  <c r="AP15" i="60"/>
  <c r="AP15" i="59"/>
  <c r="AP15" i="58"/>
  <c r="AP15" i="54"/>
  <c r="AP15" i="53"/>
  <c r="AP15" i="52"/>
  <c r="AP15" i="57"/>
  <c r="AP15" i="56"/>
  <c r="AP15" i="55"/>
  <c r="AP15" i="51"/>
  <c r="AP15" i="50"/>
  <c r="AP13" i="13"/>
  <c r="AP13" i="63"/>
  <c r="AP13" i="62"/>
  <c r="AP13" i="61"/>
  <c r="AP13" i="60"/>
  <c r="AP13" i="59"/>
  <c r="AP13" i="58"/>
  <c r="AP13" i="54"/>
  <c r="AP13" i="53"/>
  <c r="AP13" i="52"/>
  <c r="AP13" i="57"/>
  <c r="AP13" i="56"/>
  <c r="AP13" i="55"/>
  <c r="AP13" i="51"/>
  <c r="AP13" i="50"/>
  <c r="AP11" i="13"/>
  <c r="AP11" i="63"/>
  <c r="AP11" i="62"/>
  <c r="AP11" i="61"/>
  <c r="AP11" i="60"/>
  <c r="AP11" i="59"/>
  <c r="AP11" i="58"/>
  <c r="AP11" i="54"/>
  <c r="AP11" i="53"/>
  <c r="AP11" i="52"/>
  <c r="AP11" i="57"/>
  <c r="AP11" i="56"/>
  <c r="AP11" i="55"/>
  <c r="AP11" i="51"/>
  <c r="AP11" i="50"/>
  <c r="AP9" i="13"/>
  <c r="AP9" i="63"/>
  <c r="AP9" i="62"/>
  <c r="AP9" i="61"/>
  <c r="AP9" i="60"/>
  <c r="AP9" i="59"/>
  <c r="AP9" i="58"/>
  <c r="AP9" i="54"/>
  <c r="AP9" i="53"/>
  <c r="AP9" i="52"/>
  <c r="AP9" i="57"/>
  <c r="AP9" i="56"/>
  <c r="AP9" i="55"/>
  <c r="AP9" i="51"/>
  <c r="AP9" i="50"/>
  <c r="AP5" i="13"/>
  <c r="AP5" i="63"/>
  <c r="AP5" i="62"/>
  <c r="AP5" i="61"/>
  <c r="AP5" i="60"/>
  <c r="AP5" i="59"/>
  <c r="AP5" i="57"/>
  <c r="AP5" i="56"/>
  <c r="AP5" i="55"/>
  <c r="AP5" i="58"/>
  <c r="AP5" i="54"/>
  <c r="AP5" i="53"/>
  <c r="AP5" i="52"/>
  <c r="AP5" i="51"/>
  <c r="AP5" i="50"/>
  <c r="AP4" i="13"/>
  <c r="AP4" i="63"/>
  <c r="AP4" i="62"/>
  <c r="AP4" i="61"/>
  <c r="AP4" i="60"/>
  <c r="AP4" i="59"/>
  <c r="AP4" i="58"/>
  <c r="AP4" i="54"/>
  <c r="AP4" i="53"/>
  <c r="AP4" i="52"/>
  <c r="AP4" i="57"/>
  <c r="AP4" i="56"/>
  <c r="AP4" i="55"/>
  <c r="AP4" i="51"/>
  <c r="AP4" i="50"/>
  <c r="AR14" i="13"/>
  <c r="AR14" i="63"/>
  <c r="AR14" i="62"/>
  <c r="AR14" i="61"/>
  <c r="AR14" i="60"/>
  <c r="AR14" i="59"/>
  <c r="AR14" i="58"/>
  <c r="AR14" i="54"/>
  <c r="AR14" i="53"/>
  <c r="AR14" i="52"/>
  <c r="AR14" i="57"/>
  <c r="AR14" i="56"/>
  <c r="AR14" i="55"/>
  <c r="AR14" i="51"/>
  <c r="AR14" i="50"/>
  <c r="AQ18" i="13"/>
  <c r="AQ18" i="63"/>
  <c r="AQ18" i="62"/>
  <c r="AQ18" i="61"/>
  <c r="AQ18" i="60"/>
  <c r="AQ18" i="59"/>
  <c r="AQ18" i="58"/>
  <c r="AQ18" i="57"/>
  <c r="AQ18" i="56"/>
  <c r="AQ18" i="55"/>
  <c r="AQ18" i="51"/>
  <c r="AQ18" i="54"/>
  <c r="AQ18" i="53"/>
  <c r="AQ18" i="52"/>
  <c r="AQ18" i="50"/>
  <c r="AT18" i="13"/>
  <c r="AT18" i="63"/>
  <c r="AT18" i="62"/>
  <c r="AT18" i="61"/>
  <c r="AT18" i="60"/>
  <c r="AT18" i="59"/>
  <c r="AT18" i="58"/>
  <c r="AT18" i="54"/>
  <c r="AT18" i="53"/>
  <c r="AT18" i="52"/>
  <c r="AT18" i="57"/>
  <c r="AT18" i="56"/>
  <c r="AT18" i="55"/>
  <c r="AT18" i="50"/>
  <c r="AT18" i="51"/>
  <c r="AT16" i="13"/>
  <c r="AT16" i="63"/>
  <c r="AT16" i="62"/>
  <c r="AT16" i="61"/>
  <c r="AT16" i="60"/>
  <c r="AT16" i="59"/>
  <c r="AT16" i="58"/>
  <c r="AT16" i="54"/>
  <c r="AT16" i="53"/>
  <c r="AT16" i="52"/>
  <c r="AT16" i="57"/>
  <c r="AT16" i="56"/>
  <c r="AT16" i="55"/>
  <c r="AT16" i="50"/>
  <c r="AT16" i="51"/>
  <c r="AT14" i="13"/>
  <c r="AT14" i="63"/>
  <c r="AT14" i="62"/>
  <c r="AT14" i="61"/>
  <c r="AT14" i="60"/>
  <c r="AT14" i="59"/>
  <c r="AT14" i="58"/>
  <c r="AT14" i="54"/>
  <c r="AT14" i="53"/>
  <c r="AT14" i="52"/>
  <c r="AT14" i="57"/>
  <c r="AT14" i="56"/>
  <c r="AT14" i="55"/>
  <c r="AT14" i="51"/>
  <c r="AT14" i="50"/>
  <c r="AT12" i="13"/>
  <c r="AT12" i="63"/>
  <c r="AT12" i="62"/>
  <c r="AT12" i="61"/>
  <c r="AT12" i="60"/>
  <c r="AT12" i="59"/>
  <c r="AT12" i="58"/>
  <c r="AT12" i="54"/>
  <c r="AT12" i="53"/>
  <c r="AT12" i="52"/>
  <c r="AT12" i="57"/>
  <c r="AT12" i="56"/>
  <c r="AT12" i="55"/>
  <c r="AT12" i="51"/>
  <c r="AT12" i="50"/>
  <c r="A26" i="41"/>
  <c r="AS10" i="13"/>
  <c r="AS10" i="63"/>
  <c r="AS10" i="62"/>
  <c r="AS10" i="61"/>
  <c r="AS10" i="60"/>
  <c r="AS10" i="59"/>
  <c r="AS10" i="58"/>
  <c r="AS10" i="57"/>
  <c r="AS10" i="56"/>
  <c r="AS10" i="55"/>
  <c r="AS10" i="54"/>
  <c r="AS10" i="53"/>
  <c r="AS10" i="52"/>
  <c r="AS10" i="51"/>
  <c r="AS10" i="50"/>
  <c r="AS9" i="13"/>
  <c r="AS9" i="63"/>
  <c r="AS9" i="62"/>
  <c r="AS9" i="61"/>
  <c r="AS9" i="60"/>
  <c r="AS9" i="59"/>
  <c r="AS9" i="57"/>
  <c r="AS9" i="56"/>
  <c r="AS9" i="55"/>
  <c r="AS9" i="58"/>
  <c r="AS9" i="54"/>
  <c r="AS9" i="53"/>
  <c r="AS9" i="52"/>
  <c r="AS9" i="51"/>
  <c r="AS9" i="50"/>
  <c r="AR6" i="13"/>
  <c r="AR6" i="63"/>
  <c r="AR6" i="62"/>
  <c r="AR6" i="61"/>
  <c r="AR6" i="60"/>
  <c r="AR6" i="59"/>
  <c r="AR6" i="58"/>
  <c r="AR6" i="54"/>
  <c r="AR6" i="53"/>
  <c r="AR6" i="52"/>
  <c r="AR6" i="57"/>
  <c r="AR6" i="56"/>
  <c r="AR6" i="55"/>
  <c r="AR6" i="51"/>
  <c r="AR6" i="50"/>
  <c r="AS13" i="13"/>
  <c r="AS13" i="63"/>
  <c r="AS13" i="62"/>
  <c r="AS13" i="61"/>
  <c r="AS13" i="60"/>
  <c r="AS13" i="59"/>
  <c r="AS13" i="58"/>
  <c r="AS13" i="57"/>
  <c r="AS13" i="56"/>
  <c r="AS13" i="55"/>
  <c r="AS13" i="54"/>
  <c r="AS13" i="53"/>
  <c r="AS13" i="52"/>
  <c r="AS13" i="51"/>
  <c r="AS13" i="50"/>
  <c r="AQ8" i="13"/>
  <c r="AQ8" i="63"/>
  <c r="AQ8" i="62"/>
  <c r="AQ8" i="61"/>
  <c r="AQ8" i="60"/>
  <c r="AQ8" i="59"/>
  <c r="AQ8" i="57"/>
  <c r="AQ8" i="56"/>
  <c r="AQ8" i="55"/>
  <c r="AQ8" i="58"/>
  <c r="AQ8" i="54"/>
  <c r="AQ8" i="53"/>
  <c r="AQ8" i="52"/>
  <c r="AQ8" i="51"/>
  <c r="AQ8" i="50"/>
  <c r="AS18" i="13"/>
  <c r="AS18" i="63"/>
  <c r="AS18" i="62"/>
  <c r="AS18" i="61"/>
  <c r="AS18" i="60"/>
  <c r="AS18" i="59"/>
  <c r="AS18" i="58"/>
  <c r="AS18" i="57"/>
  <c r="AS18" i="56"/>
  <c r="AS18" i="55"/>
  <c r="AS18" i="51"/>
  <c r="AS18" i="54"/>
  <c r="AS18" i="53"/>
  <c r="AS18" i="52"/>
  <c r="AS18" i="50"/>
  <c r="AT9" i="13"/>
  <c r="AT9" i="63"/>
  <c r="AT9" i="62"/>
  <c r="AT9" i="61"/>
  <c r="AT9" i="60"/>
  <c r="AT9" i="59"/>
  <c r="AT9" i="58"/>
  <c r="AT9" i="54"/>
  <c r="AT9" i="53"/>
  <c r="AT9" i="52"/>
  <c r="AT9" i="57"/>
  <c r="AT9" i="56"/>
  <c r="AT9" i="55"/>
  <c r="AT9" i="51"/>
  <c r="AT9" i="50"/>
  <c r="AT6" i="13"/>
  <c r="AT6" i="63"/>
  <c r="AT6" i="62"/>
  <c r="AT6" i="61"/>
  <c r="AT6" i="60"/>
  <c r="AT6" i="59"/>
  <c r="AT6" i="58"/>
  <c r="AT6" i="54"/>
  <c r="AT6" i="53"/>
  <c r="AT6" i="52"/>
  <c r="AT6" i="57"/>
  <c r="AT6" i="56"/>
  <c r="AT6" i="55"/>
  <c r="AT6" i="51"/>
  <c r="AT6" i="50"/>
  <c r="AR9" i="13"/>
  <c r="AR9" i="63"/>
  <c r="AR9" i="62"/>
  <c r="AR9" i="61"/>
  <c r="AR9" i="60"/>
  <c r="AR9" i="59"/>
  <c r="AR9" i="58"/>
  <c r="AR9" i="54"/>
  <c r="AR9" i="53"/>
  <c r="AR9" i="52"/>
  <c r="AR9" i="57"/>
  <c r="AR9" i="56"/>
  <c r="AR9" i="55"/>
  <c r="AR9" i="51"/>
  <c r="AR9" i="50"/>
  <c r="AR13" i="13"/>
  <c r="AR13" i="63"/>
  <c r="AR13" i="62"/>
  <c r="AR13" i="61"/>
  <c r="AR13" i="60"/>
  <c r="AR13" i="59"/>
  <c r="AR13" i="58"/>
  <c r="AR13" i="54"/>
  <c r="AR13" i="53"/>
  <c r="AR13" i="52"/>
  <c r="AR13" i="57"/>
  <c r="AR13" i="56"/>
  <c r="AR13" i="55"/>
  <c r="AR13" i="51"/>
  <c r="AR13" i="50"/>
  <c r="AQ16" i="13"/>
  <c r="AQ16" i="63"/>
  <c r="AQ16" i="62"/>
  <c r="AQ16" i="61"/>
  <c r="AQ16" i="60"/>
  <c r="AQ16" i="59"/>
  <c r="AQ16" i="58"/>
  <c r="AQ16" i="57"/>
  <c r="AQ16" i="56"/>
  <c r="AQ16" i="55"/>
  <c r="AQ16" i="51"/>
  <c r="AQ16" i="54"/>
  <c r="AQ16" i="53"/>
  <c r="AQ16" i="52"/>
  <c r="AQ16" i="50"/>
  <c r="AS5" i="13"/>
  <c r="AS5" i="63"/>
  <c r="AS5" i="62"/>
  <c r="AS5" i="61"/>
  <c r="AS5" i="60"/>
  <c r="AS5" i="59"/>
  <c r="AS5" i="58"/>
  <c r="AS5" i="54"/>
  <c r="AS5" i="53"/>
  <c r="AS5" i="52"/>
  <c r="AS5" i="57"/>
  <c r="AS5" i="56"/>
  <c r="AS5" i="55"/>
  <c r="AS5" i="51"/>
  <c r="AS5" i="50"/>
  <c r="AP16" i="13"/>
  <c r="AP16" i="63"/>
  <c r="AP16" i="62"/>
  <c r="AP16" i="61"/>
  <c r="AP16" i="60"/>
  <c r="AP16" i="59"/>
  <c r="AP16" i="58"/>
  <c r="AP16" i="54"/>
  <c r="AP16" i="53"/>
  <c r="AP16" i="52"/>
  <c r="AP16" i="57"/>
  <c r="AP16" i="56"/>
  <c r="AP16" i="55"/>
  <c r="AP16" i="50"/>
  <c r="AP16" i="51"/>
  <c r="AP12" i="13"/>
  <c r="AP12" i="63"/>
  <c r="AP12" i="62"/>
  <c r="AP12" i="61"/>
  <c r="AP12" i="60"/>
  <c r="AP12" i="59"/>
  <c r="AP12" i="58"/>
  <c r="AP12" i="54"/>
  <c r="AP12" i="53"/>
  <c r="AP12" i="52"/>
  <c r="AP12" i="57"/>
  <c r="AP12" i="56"/>
  <c r="AP12" i="55"/>
  <c r="AP12" i="51"/>
  <c r="AP12" i="50"/>
  <c r="AP8" i="13"/>
  <c r="AP8" i="63"/>
  <c r="AP8" i="62"/>
  <c r="AP8" i="61"/>
  <c r="AP8" i="60"/>
  <c r="AP8" i="59"/>
  <c r="AP8" i="58"/>
  <c r="AP8" i="54"/>
  <c r="AP8" i="53"/>
  <c r="AP8" i="52"/>
  <c r="AP8" i="57"/>
  <c r="AP8" i="56"/>
  <c r="AP8" i="55"/>
  <c r="AP8" i="51"/>
  <c r="AP8" i="50"/>
  <c r="AP6" i="13"/>
  <c r="AP6" i="63"/>
  <c r="AP6" i="62"/>
  <c r="AP6" i="61"/>
  <c r="AP6" i="60"/>
  <c r="AP6" i="59"/>
  <c r="AP6" i="58"/>
  <c r="AP6" i="54"/>
  <c r="AP6" i="53"/>
  <c r="AP6" i="52"/>
  <c r="AP6" i="57"/>
  <c r="AP6" i="56"/>
  <c r="AP6" i="55"/>
  <c r="AP6" i="51"/>
  <c r="AP6" i="50"/>
  <c r="AR4" i="13"/>
  <c r="AR4" i="63"/>
  <c r="AR4" i="62"/>
  <c r="AR4" i="61"/>
  <c r="AR4" i="60"/>
  <c r="AR4" i="59"/>
  <c r="AR4" i="58"/>
  <c r="AR4" i="54"/>
  <c r="AR4" i="53"/>
  <c r="AR4" i="52"/>
  <c r="AR4" i="57"/>
  <c r="AR4" i="56"/>
  <c r="AR4" i="55"/>
  <c r="AR4" i="51"/>
  <c r="AR4" i="50"/>
  <c r="AT17" i="13"/>
  <c r="AT17" i="63"/>
  <c r="AT17" i="62"/>
  <c r="AT17" i="61"/>
  <c r="AT17" i="60"/>
  <c r="AT17" i="59"/>
  <c r="AT17" i="58"/>
  <c r="AT17" i="54"/>
  <c r="AT17" i="53"/>
  <c r="AT17" i="52"/>
  <c r="AT17" i="57"/>
  <c r="AT17" i="56"/>
  <c r="AT17" i="55"/>
  <c r="AT17" i="50"/>
  <c r="AT17" i="51"/>
  <c r="AT13" i="13"/>
  <c r="AT13" i="63"/>
  <c r="AT13" i="62"/>
  <c r="AT13" i="61"/>
  <c r="AT13" i="60"/>
  <c r="AT13" i="59"/>
  <c r="AT13" i="58"/>
  <c r="AT13" i="54"/>
  <c r="AT13" i="53"/>
  <c r="AT13" i="52"/>
  <c r="AT13" i="57"/>
  <c r="AT13" i="56"/>
  <c r="AT13" i="55"/>
  <c r="AT13" i="51"/>
  <c r="AT13" i="50"/>
  <c r="AT11" i="13"/>
  <c r="N32" i="16"/>
  <c r="K32"/>
  <c r="O32"/>
  <c r="W32"/>
  <c r="T32"/>
  <c r="X32"/>
  <c r="M32"/>
  <c r="Q32"/>
  <c r="V32"/>
  <c r="U32"/>
  <c r="S32"/>
  <c r="L32"/>
  <c r="P32"/>
  <c r="A22" i="41"/>
  <c r="A12"/>
  <c r="A17"/>
  <c r="A30"/>
  <c r="A9"/>
  <c r="A29"/>
  <c r="A21"/>
  <c r="A15"/>
  <c r="A16"/>
  <c r="A8"/>
  <c r="A28"/>
  <c r="A24"/>
  <c r="A20"/>
  <c r="A13"/>
  <c r="A10"/>
  <c r="A25"/>
  <c r="A7"/>
  <c r="A14"/>
  <c r="A31"/>
  <c r="A27"/>
  <c r="A23"/>
  <c r="A19"/>
  <c r="A11"/>
  <c r="AX28" i="37"/>
  <c r="M12" i="38"/>
  <c r="AY12" s="1"/>
  <c r="AZ12"/>
  <c r="BB12" s="1"/>
  <c r="AZ6" i="42"/>
  <c r="BB6" s="1"/>
  <c r="D6"/>
  <c r="AW18"/>
  <c r="AY18"/>
  <c r="AW10"/>
  <c r="AX14" i="37"/>
  <c r="AZ32"/>
  <c r="AY18" i="38"/>
  <c r="AY4" i="42"/>
  <c r="AY4" i="37"/>
  <c r="C20" i="33"/>
  <c r="E20" s="1"/>
  <c r="AK32" i="37"/>
  <c r="BA32"/>
  <c r="Y24"/>
  <c r="AW24" s="1"/>
  <c r="AZ24"/>
  <c r="BA22"/>
  <c r="AB22"/>
  <c r="AX22" s="1"/>
  <c r="BA20"/>
  <c r="BB20" s="1"/>
  <c r="Y20"/>
  <c r="AX20" s="1"/>
  <c r="AW4"/>
  <c r="AX4"/>
  <c r="AX10"/>
  <c r="BB12"/>
  <c r="AW6"/>
  <c r="AY14"/>
  <c r="AY22"/>
  <c r="AW12" i="38"/>
  <c r="D9" i="42"/>
  <c r="AW8" s="1"/>
  <c r="AW4"/>
  <c r="BA30" i="38"/>
  <c r="AE32"/>
  <c r="AW32" s="1"/>
  <c r="BA32"/>
  <c r="AY18" i="37"/>
  <c r="AY8"/>
  <c r="AZ16"/>
  <c r="BB16" s="1"/>
  <c r="AW24" i="38"/>
  <c r="M12" i="37"/>
  <c r="AX12" s="1"/>
  <c r="R32" i="16"/>
  <c r="AZ30" i="37"/>
  <c r="AN30"/>
  <c r="AX30" s="1"/>
  <c r="AZ18"/>
  <c r="BB18" s="1"/>
  <c r="AX8"/>
  <c r="AX16"/>
  <c r="AX24"/>
  <c r="BA10" i="38"/>
  <c r="J10"/>
  <c r="AX10" s="1"/>
  <c r="M14"/>
  <c r="AY14" s="1"/>
  <c r="AZ14"/>
  <c r="BB14" s="1"/>
  <c r="AB26" i="37"/>
  <c r="AW26" s="1"/>
  <c r="AW10"/>
  <c r="BE10" s="1"/>
  <c r="BA28"/>
  <c r="BB28" s="1"/>
  <c r="AY6"/>
  <c r="AW18" i="38"/>
  <c r="BE18" s="1"/>
  <c r="BA24" i="37"/>
  <c r="AZ22"/>
  <c r="BB22" s="1"/>
  <c r="BA10"/>
  <c r="BB10" s="1"/>
  <c r="AY12"/>
  <c r="AB22" i="38"/>
  <c r="BA22"/>
  <c r="BB22" s="1"/>
  <c r="M12" i="42"/>
  <c r="AX12" s="1"/>
  <c r="BA12"/>
  <c r="BB12" s="1"/>
  <c r="BA12" i="43"/>
  <c r="BB12" s="1"/>
  <c r="BA28"/>
  <c r="BB28" s="1"/>
  <c r="D6" i="38"/>
  <c r="AZ6"/>
  <c r="BB6" s="1"/>
  <c r="Y24" i="42"/>
  <c r="AZ24"/>
  <c r="AW32" i="37"/>
  <c r="BA8"/>
  <c r="BB8" s="1"/>
  <c r="AY10" i="38"/>
  <c r="AZ20"/>
  <c r="AY10" i="42"/>
  <c r="AW10" i="43"/>
  <c r="AW4"/>
  <c r="AA32" i="41"/>
  <c r="BA30" i="37"/>
  <c r="AH26" i="38"/>
  <c r="BA26"/>
  <c r="BB26" s="1"/>
  <c r="AZ30"/>
  <c r="AX4" i="42"/>
  <c r="AW6"/>
  <c r="AZ32"/>
  <c r="AX4" i="43"/>
  <c r="BA18"/>
  <c r="V20"/>
  <c r="AZ20"/>
  <c r="AK28" i="42"/>
  <c r="AZ28"/>
  <c r="BA20" i="43"/>
  <c r="Y20"/>
  <c r="AW16" i="37"/>
  <c r="AW10" i="38"/>
  <c r="AZ18"/>
  <c r="BB18" s="1"/>
  <c r="Z7" i="41"/>
  <c r="M20" i="49"/>
  <c r="V26"/>
  <c r="AH28"/>
  <c r="S30"/>
  <c r="AZ10" i="38"/>
  <c r="BB10" s="1"/>
  <c r="G16"/>
  <c r="AX16" s="1"/>
  <c r="J20"/>
  <c r="AW20" s="1"/>
  <c r="BA20"/>
  <c r="M22"/>
  <c r="AX22" s="1"/>
  <c r="BA24"/>
  <c r="BB24" s="1"/>
  <c r="AE28"/>
  <c r="D30"/>
  <c r="BA14" i="42"/>
  <c r="BB14" s="1"/>
  <c r="Y20"/>
  <c r="BA24"/>
  <c r="AZ30"/>
  <c r="BA26" i="43"/>
  <c r="AN30"/>
  <c r="AZ30"/>
  <c r="BB30" s="1"/>
  <c r="BA22" i="42"/>
  <c r="BA28"/>
  <c r="BA32"/>
  <c r="BA14" i="43"/>
  <c r="BB14" s="1"/>
  <c r="J14"/>
  <c r="AY14" s="1"/>
  <c r="BA24"/>
  <c r="BB24" s="1"/>
  <c r="D14" i="42"/>
  <c r="D16"/>
  <c r="AZ16"/>
  <c r="BB16" s="1"/>
  <c r="BA20"/>
  <c r="BB20" s="1"/>
  <c r="V20"/>
  <c r="J22"/>
  <c r="S22"/>
  <c r="AZ22"/>
  <c r="J26"/>
  <c r="P26"/>
  <c r="V26"/>
  <c r="AB26"/>
  <c r="J30"/>
  <c r="Y30"/>
  <c r="AH30"/>
  <c r="D8" i="43"/>
  <c r="D18"/>
  <c r="J18"/>
  <c r="P18"/>
  <c r="AZ18"/>
  <c r="V18"/>
  <c r="Y22"/>
  <c r="BB6"/>
  <c r="AZ16"/>
  <c r="P16"/>
  <c r="AZ26"/>
  <c r="AH26"/>
  <c r="D6"/>
  <c r="D12"/>
  <c r="J12"/>
  <c r="BA16"/>
  <c r="BA22"/>
  <c r="BB22" s="1"/>
  <c r="AB22"/>
  <c r="AY28" l="1"/>
  <c r="BG32" i="37"/>
  <c r="BG28" i="42"/>
  <c r="BD28" s="1"/>
  <c r="BG18" i="43"/>
  <c r="BD18" s="1"/>
  <c r="BG16" i="42"/>
  <c r="BD16" s="1"/>
  <c r="BG14"/>
  <c r="BD14" s="1"/>
  <c r="BG12"/>
  <c r="BD12" s="1"/>
  <c r="BG30" i="38"/>
  <c r="BD30" s="1"/>
  <c r="BG28"/>
  <c r="BD28" s="1"/>
  <c r="BG8"/>
  <c r="BD8" s="1"/>
  <c r="BG18" i="37"/>
  <c r="BG22" i="43"/>
  <c r="BD22" s="1"/>
  <c r="BG20"/>
  <c r="BD20" s="1"/>
  <c r="BG12"/>
  <c r="BD12" s="1"/>
  <c r="BG6"/>
  <c r="BD6" s="1"/>
  <c r="BG18" i="42"/>
  <c r="BD18" s="1"/>
  <c r="BG26" i="38"/>
  <c r="BD26" s="1"/>
  <c r="BG6"/>
  <c r="BD6" s="1"/>
  <c r="BG24" i="37"/>
  <c r="BG16"/>
  <c r="BG8"/>
  <c r="BG22"/>
  <c r="BG6"/>
  <c r="BE10" i="38"/>
  <c r="BG24" i="43"/>
  <c r="BD24" s="1"/>
  <c r="BG16"/>
  <c r="BD16" s="1"/>
  <c r="BG14" i="38"/>
  <c r="BD14" s="1"/>
  <c r="BG26" i="37"/>
  <c r="BG10"/>
  <c r="BG14" i="43"/>
  <c r="BD14" s="1"/>
  <c r="BG22" i="42"/>
  <c r="BD22" s="1"/>
  <c r="BG10"/>
  <c r="BD10" s="1"/>
  <c r="BG8"/>
  <c r="BD8" s="1"/>
  <c r="BG22" i="38"/>
  <c r="BD22" s="1"/>
  <c r="BG20"/>
  <c r="BD20" s="1"/>
  <c r="BG10"/>
  <c r="BD10" s="1"/>
  <c r="BG28" i="37"/>
  <c r="BG20"/>
  <c r="BG12"/>
  <c r="BG14"/>
  <c r="AX32" i="43"/>
  <c r="BG30" i="42"/>
  <c r="BD30" s="1"/>
  <c r="AY30" i="43"/>
  <c r="BG30"/>
  <c r="BD30" s="1"/>
  <c r="BG26"/>
  <c r="BD26" s="1"/>
  <c r="BG32"/>
  <c r="BD32" s="1"/>
  <c r="BG28"/>
  <c r="BD28" s="1"/>
  <c r="BB30" i="42"/>
  <c r="AX24"/>
  <c r="BG32"/>
  <c r="BD32" s="1"/>
  <c r="BG26"/>
  <c r="BD26" s="1"/>
  <c r="BG24"/>
  <c r="BD24" s="1"/>
  <c r="BB32" i="38"/>
  <c r="BG32"/>
  <c r="BD32" s="1"/>
  <c r="AY32" i="42"/>
  <c r="AY28"/>
  <c r="AX32" i="37"/>
  <c r="BE4" i="43"/>
  <c r="BE4" i="42"/>
  <c r="BE14" i="37"/>
  <c r="BE6"/>
  <c r="BE4"/>
  <c r="AY28"/>
  <c r="AW8" i="38"/>
  <c r="AY8"/>
  <c r="AX32" i="42"/>
  <c r="BB30" i="38"/>
  <c r="AY26"/>
  <c r="AX32"/>
  <c r="AY32" i="37"/>
  <c r="AY20"/>
  <c r="AX10" i="42"/>
  <c r="BE10" s="1"/>
  <c r="BB20" i="38"/>
  <c r="AX24"/>
  <c r="AW8" i="37"/>
  <c r="BE8" s="1"/>
  <c r="AY16"/>
  <c r="BE16" s="1"/>
  <c r="BB8" i="42"/>
  <c r="BB10"/>
  <c r="AW32"/>
  <c r="AW32" i="43"/>
  <c r="A28" i="16"/>
  <c r="G4" i="55"/>
  <c r="H1" s="1"/>
  <c r="A36" s="1"/>
  <c r="A15" i="16"/>
  <c r="A9"/>
  <c r="G4" i="60"/>
  <c r="H1" s="1"/>
  <c r="A36" s="1"/>
  <c r="A10" i="16"/>
  <c r="A11"/>
  <c r="A12"/>
  <c r="A19"/>
  <c r="G4" i="47"/>
  <c r="H1" s="1"/>
  <c r="BB26" i="43"/>
  <c r="AX26" i="42"/>
  <c r="AX26" i="37"/>
  <c r="AW30"/>
  <c r="BC14"/>
  <c r="G4" i="53"/>
  <c r="H1" s="1"/>
  <c r="I3" s="1"/>
  <c r="AW28" i="43"/>
  <c r="BE28" s="1"/>
  <c r="AX18" i="42"/>
  <c r="BE18" s="1"/>
  <c r="BC4" i="38"/>
  <c r="AY16"/>
  <c r="BB24" i="37"/>
  <c r="AW14" i="43"/>
  <c r="AY30" i="37"/>
  <c r="AY32" i="43"/>
  <c r="AX10"/>
  <c r="AY10"/>
  <c r="AW28" i="37"/>
  <c r="BE28" s="1"/>
  <c r="AY24" i="43"/>
  <c r="AW24"/>
  <c r="AY24" i="38"/>
  <c r="AX18" i="37"/>
  <c r="AW18"/>
  <c r="B1" i="33"/>
  <c r="C12" s="1"/>
  <c r="A7" i="16"/>
  <c r="A29"/>
  <c r="A21"/>
  <c r="A27"/>
  <c r="A24"/>
  <c r="G4" i="50"/>
  <c r="H1" s="1"/>
  <c r="G4" i="57"/>
  <c r="H1" s="1"/>
  <c r="I3" s="1"/>
  <c r="G4" i="58"/>
  <c r="H1" s="1"/>
  <c r="A36" s="1"/>
  <c r="G4" i="62"/>
  <c r="H1" s="1"/>
  <c r="I3" s="1"/>
  <c r="A16" i="16"/>
  <c r="A22"/>
  <c r="A25"/>
  <c r="A20"/>
  <c r="G4" i="13"/>
  <c r="H1" s="1"/>
  <c r="A26" i="16"/>
  <c r="A8"/>
  <c r="A13"/>
  <c r="A14"/>
  <c r="A23"/>
  <c r="A30"/>
  <c r="A18"/>
  <c r="A17"/>
  <c r="A31"/>
  <c r="G4" i="51"/>
  <c r="H1" s="1"/>
  <c r="A36" s="1"/>
  <c r="G4" i="56"/>
  <c r="H1" s="1"/>
  <c r="I3" s="1"/>
  <c r="G4" i="52"/>
  <c r="H1" s="1"/>
  <c r="A36" s="1"/>
  <c r="G4" i="54"/>
  <c r="H1" s="1"/>
  <c r="I3" s="1"/>
  <c r="G4" i="59"/>
  <c r="H1" s="1"/>
  <c r="A36" s="1"/>
  <c r="G4" i="61"/>
  <c r="H1" s="1"/>
  <c r="I3" s="1"/>
  <c r="AY30" i="42"/>
  <c r="BB28"/>
  <c r="BF32" i="38"/>
  <c r="I3" i="63"/>
  <c r="A36"/>
  <c r="Y32" i="16"/>
  <c r="AA32"/>
  <c r="Z32"/>
  <c r="BF10" i="38"/>
  <c r="AX20" i="43"/>
  <c r="AW20"/>
  <c r="AY20"/>
  <c r="BC4"/>
  <c r="BF16" i="38"/>
  <c r="BF4"/>
  <c r="BC18"/>
  <c r="AW14"/>
  <c r="BC6" i="37"/>
  <c r="AW20"/>
  <c r="BE20" s="1"/>
  <c r="AY12" i="43"/>
  <c r="AX12"/>
  <c r="AW12"/>
  <c r="AX16"/>
  <c r="AY16"/>
  <c r="AX18"/>
  <c r="AY18"/>
  <c r="AW18"/>
  <c r="AY26" i="42"/>
  <c r="AW20"/>
  <c r="AY20"/>
  <c r="AY14"/>
  <c r="AW14"/>
  <c r="AX14"/>
  <c r="AW16" i="43"/>
  <c r="BE16" s="1"/>
  <c r="AW26" i="42"/>
  <c r="AX14" i="38"/>
  <c r="AY26" i="37"/>
  <c r="AY6" i="43"/>
  <c r="AX6"/>
  <c r="AW6"/>
  <c r="BB16"/>
  <c r="BB18"/>
  <c r="AY8"/>
  <c r="AX8"/>
  <c r="AW8"/>
  <c r="BB22" i="42"/>
  <c r="AY28" i="38"/>
  <c r="AW28"/>
  <c r="BF30"/>
  <c r="AX14" i="43"/>
  <c r="BB24" i="42"/>
  <c r="AX30" i="43"/>
  <c r="AW12" i="37"/>
  <c r="BE12" s="1"/>
  <c r="BC28" i="43"/>
  <c r="BC24" i="38"/>
  <c r="AY24" i="42"/>
  <c r="AY32" i="38"/>
  <c r="BC32" s="1"/>
  <c r="AX20"/>
  <c r="AW22" i="37"/>
  <c r="BE22" s="1"/>
  <c r="AX12" i="38"/>
  <c r="BE12" s="1"/>
  <c r="BF8"/>
  <c r="AY24" i="37"/>
  <c r="BE24" s="1"/>
  <c r="AW22" i="43"/>
  <c r="AY22"/>
  <c r="AX22"/>
  <c r="AX22" i="42"/>
  <c r="AY22"/>
  <c r="AW22"/>
  <c r="AX16"/>
  <c r="AW16"/>
  <c r="AY16"/>
  <c r="BC10" i="38"/>
  <c r="AW26"/>
  <c r="AX26"/>
  <c r="BF26"/>
  <c r="BC12"/>
  <c r="BC10" i="42"/>
  <c r="AY6"/>
  <c r="AX6"/>
  <c r="AW22" i="38"/>
  <c r="AW30" i="42"/>
  <c r="AY30" i="38"/>
  <c r="AX30"/>
  <c r="AW30"/>
  <c r="BC10" i="43"/>
  <c r="AY6" i="38"/>
  <c r="AW6"/>
  <c r="AX6"/>
  <c r="BF22"/>
  <c r="AY8" i="42"/>
  <c r="AX28"/>
  <c r="AY22" i="38"/>
  <c r="BC24" i="37"/>
  <c r="AX8" i="42"/>
  <c r="BE8" s="1"/>
  <c r="AX26" i="43"/>
  <c r="AW26"/>
  <c r="AY26"/>
  <c r="BF18" i="38"/>
  <c r="BC16" i="37"/>
  <c r="BB20" i="43"/>
  <c r="BF20" s="1"/>
  <c r="BB32" i="42"/>
  <c r="AX30"/>
  <c r="AW30" i="43"/>
  <c r="AW12" i="42"/>
  <c r="AY12"/>
  <c r="AX28" i="38"/>
  <c r="AW16"/>
  <c r="BE16" s="1"/>
  <c r="BF14"/>
  <c r="BB30" i="37"/>
  <c r="AW24" i="42"/>
  <c r="AX20"/>
  <c r="BC4"/>
  <c r="AY20" i="38"/>
  <c r="BC20" s="1"/>
  <c r="AW28" i="42"/>
  <c r="BB32" i="37"/>
  <c r="BC18" i="42"/>
  <c r="BE18" i="37" l="1"/>
  <c r="BE28" i="42"/>
  <c r="BE24"/>
  <c r="BE20" i="38"/>
  <c r="BE6" i="42"/>
  <c r="BE8" i="43"/>
  <c r="BE18"/>
  <c r="BE10"/>
  <c r="BF20" i="38"/>
  <c r="BC32" i="37"/>
  <c r="BF20" i="42"/>
  <c r="BE26"/>
  <c r="BF12" i="38"/>
  <c r="BF24"/>
  <c r="BF28"/>
  <c r="BF6"/>
  <c r="BE32" i="37"/>
  <c r="I3" i="50"/>
  <c r="A35"/>
  <c r="I3" i="13"/>
  <c r="A35"/>
  <c r="BE22" i="43"/>
  <c r="BE20" i="42"/>
  <c r="BE14" i="38"/>
  <c r="BE14" i="43"/>
  <c r="BE24" i="38"/>
  <c r="BC32" i="42"/>
  <c r="BE8" i="38"/>
  <c r="BC8"/>
  <c r="BE12" i="42"/>
  <c r="BE6" i="38"/>
  <c r="BE22"/>
  <c r="BE16" i="42"/>
  <c r="BE22"/>
  <c r="BE6" i="43"/>
  <c r="BE14" i="42"/>
  <c r="BE12" i="43"/>
  <c r="BE20"/>
  <c r="BE24"/>
  <c r="BE26" i="37"/>
  <c r="BE26" i="43"/>
  <c r="I3" i="51"/>
  <c r="BE32" i="43"/>
  <c r="BE30"/>
  <c r="BE30" i="42"/>
  <c r="BE32"/>
  <c r="BE28" i="38"/>
  <c r="BE26"/>
  <c r="BE30"/>
  <c r="BE32"/>
  <c r="BE30" i="37"/>
  <c r="BF26" i="42"/>
  <c r="BC32" i="43"/>
  <c r="A36" i="53"/>
  <c r="I3" i="55"/>
  <c r="C3" i="33"/>
  <c r="A36" i="62"/>
  <c r="I3" i="60"/>
  <c r="I3" i="58"/>
  <c r="I3" i="59"/>
  <c r="A36" i="50"/>
  <c r="I3" i="52"/>
  <c r="A36" i="57"/>
  <c r="BC6" i="42"/>
  <c r="BC8"/>
  <c r="BC14" i="43"/>
  <c r="BC28" i="37"/>
  <c r="BF32"/>
  <c r="BC24" i="43"/>
  <c r="A36" i="13"/>
  <c r="A36" i="54"/>
  <c r="A36" i="61"/>
  <c r="A36" i="56"/>
  <c r="BF30" i="42"/>
  <c r="BF24"/>
  <c r="BF8"/>
  <c r="BF16"/>
  <c r="BF6"/>
  <c r="BF4"/>
  <c r="BF10"/>
  <c r="BF16" i="37"/>
  <c r="BF22"/>
  <c r="BF6"/>
  <c r="D3" i="51"/>
  <c r="B3"/>
  <c r="F3"/>
  <c r="BC12" i="42"/>
  <c r="BC22"/>
  <c r="BC8" i="43"/>
  <c r="BF16"/>
  <c r="BC26" i="42"/>
  <c r="BC20" i="43"/>
  <c r="BC26" i="37"/>
  <c r="BF30"/>
  <c r="BC30" i="43"/>
  <c r="BF12"/>
  <c r="BF4"/>
  <c r="BC22" i="38"/>
  <c r="BF10" i="37"/>
  <c r="BF28" i="43"/>
  <c r="BC28" i="42"/>
  <c r="BF10" i="43"/>
  <c r="BF24" i="37"/>
  <c r="BC16" i="42"/>
  <c r="BF26" i="43"/>
  <c r="BF12" i="42"/>
  <c r="BF24" i="43"/>
  <c r="BC16"/>
  <c r="BC12"/>
  <c r="BF28" i="42"/>
  <c r="BF14" i="37"/>
  <c r="BF8"/>
  <c r="BF20"/>
  <c r="BF6" i="43"/>
  <c r="BC30" i="42"/>
  <c r="BF30" i="43"/>
  <c r="BC14" i="42"/>
  <c r="BC20" i="37"/>
  <c r="BC16" i="38"/>
  <c r="BF12" i="37"/>
  <c r="BC6" i="38"/>
  <c r="BC30"/>
  <c r="BC22" i="43"/>
  <c r="BF18" i="42"/>
  <c r="BC6" i="43"/>
  <c r="BF18" i="37"/>
  <c r="BC18" i="43"/>
  <c r="BF4" i="37"/>
  <c r="BF8" i="43"/>
  <c r="BC24" i="42"/>
  <c r="BF32"/>
  <c r="BF32" i="43"/>
  <c r="BC26"/>
  <c r="BF22"/>
  <c r="BC26" i="38"/>
  <c r="BC28"/>
  <c r="BF22" i="42"/>
  <c r="BF18" i="43"/>
  <c r="BC20" i="42"/>
  <c r="BC14" i="38"/>
  <c r="BF26" i="37"/>
  <c r="BF14" i="43"/>
  <c r="BF28" i="37"/>
  <c r="BF14" i="42"/>
  <c r="BE7" i="16"/>
  <c r="BF9"/>
  <c r="B3" i="13" l="1"/>
  <c r="D3" i="50"/>
  <c r="F3"/>
  <c r="B3"/>
  <c r="D3" i="13"/>
  <c r="F3"/>
  <c r="I2" i="16"/>
  <c r="K2" s="1"/>
  <c r="BC18" i="37"/>
  <c r="BC30"/>
  <c r="BC10"/>
  <c r="BC12"/>
  <c r="BC22"/>
  <c r="BC8"/>
  <c r="BC4"/>
  <c r="BF8" i="16"/>
  <c r="BF7"/>
  <c r="C2" l="1"/>
  <c r="E2"/>
  <c r="G2"/>
  <c r="B1" l="1"/>
</calcChain>
</file>

<file path=xl/comments1.xml><?xml version="1.0" encoding="utf-8"?>
<comments xmlns="http://schemas.openxmlformats.org/spreadsheetml/2006/main">
  <authors>
    <author>山口友康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山口友康: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山口友康: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<sst xmlns="http://schemas.openxmlformats.org/spreadsheetml/2006/main" count="1658" uniqueCount="199">
  <si>
    <t>チーム名</t>
    <rPh sb="3" eb="4">
      <t>ナ</t>
    </rPh>
    <phoneticPr fontId="2"/>
  </si>
  <si>
    <t>選手名</t>
    <rPh sb="0" eb="2">
      <t>センシュ</t>
    </rPh>
    <rPh sb="2" eb="3">
      <t>メイ</t>
    </rPh>
    <phoneticPr fontId="2"/>
  </si>
  <si>
    <t>二塁打</t>
    <rPh sb="0" eb="3">
      <t>ニルイダ</t>
    </rPh>
    <phoneticPr fontId="2"/>
  </si>
  <si>
    <t>三塁打</t>
    <rPh sb="0" eb="3">
      <t>サンルイダ</t>
    </rPh>
    <phoneticPr fontId="2"/>
  </si>
  <si>
    <t>本塁打</t>
    <rPh sb="0" eb="3">
      <t>ホンルイダ</t>
    </rPh>
    <phoneticPr fontId="2"/>
  </si>
  <si>
    <t>長打</t>
    <rPh sb="0" eb="2">
      <t>チョウダ</t>
    </rPh>
    <phoneticPr fontId="2"/>
  </si>
  <si>
    <t>背
番
号</t>
    <rPh sb="0" eb="1">
      <t>セ</t>
    </rPh>
    <rPh sb="2" eb="3">
      <t>バン</t>
    </rPh>
    <rPh sb="4" eb="5">
      <t>ゴウ</t>
    </rPh>
    <phoneticPr fontId="2"/>
  </si>
  <si>
    <t>学
年</t>
    <rPh sb="0" eb="1">
      <t>ガク</t>
    </rPh>
    <rPh sb="2" eb="3">
      <t>ネン</t>
    </rPh>
    <phoneticPr fontId="2"/>
  </si>
  <si>
    <t>打
席</t>
    <rPh sb="0" eb="1">
      <t>ダ</t>
    </rPh>
    <rPh sb="2" eb="3">
      <t>セキ</t>
    </rPh>
    <phoneticPr fontId="2"/>
  </si>
  <si>
    <t>打
数</t>
    <rPh sb="0" eb="1">
      <t>ダ</t>
    </rPh>
    <rPh sb="2" eb="3">
      <t>スウ</t>
    </rPh>
    <phoneticPr fontId="2"/>
  </si>
  <si>
    <t>得
点　</t>
    <rPh sb="0" eb="1">
      <t>エ</t>
    </rPh>
    <rPh sb="2" eb="3">
      <t>テン</t>
    </rPh>
    <phoneticPr fontId="2"/>
  </si>
  <si>
    <t>打
点</t>
    <rPh sb="0" eb="1">
      <t>ダ</t>
    </rPh>
    <rPh sb="2" eb="3">
      <t>テン</t>
    </rPh>
    <phoneticPr fontId="2"/>
  </si>
  <si>
    <t>盗
塁</t>
    <rPh sb="0" eb="1">
      <t>トウ</t>
    </rPh>
    <rPh sb="2" eb="3">
      <t>ルイ</t>
    </rPh>
    <phoneticPr fontId="2"/>
  </si>
  <si>
    <t>四
死
球</t>
    <rPh sb="0" eb="1">
      <t>ヨン</t>
    </rPh>
    <rPh sb="2" eb="3">
      <t>シ</t>
    </rPh>
    <rPh sb="4" eb="5">
      <t>キュウ</t>
    </rPh>
    <phoneticPr fontId="2"/>
  </si>
  <si>
    <t>三
振</t>
    <rPh sb="0" eb="1">
      <t>サン</t>
    </rPh>
    <rPh sb="2" eb="3">
      <t>フ</t>
    </rPh>
    <phoneticPr fontId="2"/>
  </si>
  <si>
    <t>チーム合計</t>
    <rPh sb="3" eb="5">
      <t>ゴウケイ</t>
    </rPh>
    <phoneticPr fontId="2"/>
  </si>
  <si>
    <t>チーム名</t>
    <rPh sb="3" eb="4">
      <t>メイ</t>
    </rPh>
    <phoneticPr fontId="2"/>
  </si>
  <si>
    <t>計</t>
    <rPh sb="0" eb="1">
      <t>ケイ</t>
    </rPh>
    <phoneticPr fontId="2"/>
  </si>
  <si>
    <t>ﾉｰﾋｯﾄﾉｰﾗﾝ
完全試合</t>
    <rPh sb="10" eb="12">
      <t>カンゼン</t>
    </rPh>
    <rPh sb="12" eb="14">
      <t>シアイ</t>
    </rPh>
    <phoneticPr fontId="2"/>
  </si>
  <si>
    <t>VS</t>
    <phoneticPr fontId="2"/>
  </si>
  <si>
    <t>結果</t>
    <phoneticPr fontId="2"/>
  </si>
  <si>
    <t>犠
打</t>
    <rPh sb="0" eb="1">
      <t>ギ</t>
    </rPh>
    <rPh sb="2" eb="3">
      <t>ダ</t>
    </rPh>
    <phoneticPr fontId="2"/>
  </si>
  <si>
    <t>対</t>
    <rPh sb="0" eb="1">
      <t>タイ</t>
    </rPh>
    <phoneticPr fontId="2"/>
  </si>
  <si>
    <t>打率</t>
    <rPh sb="0" eb="2">
      <t>ダリツ</t>
    </rPh>
    <phoneticPr fontId="2"/>
  </si>
  <si>
    <t>出塁率</t>
    <rPh sb="0" eb="3">
      <t>シュツルイリツ</t>
    </rPh>
    <phoneticPr fontId="2"/>
  </si>
  <si>
    <t>長打率</t>
    <rPh sb="0" eb="3">
      <t>チョウダリツ</t>
    </rPh>
    <phoneticPr fontId="2"/>
  </si>
  <si>
    <t>投手成績</t>
    <rPh sb="0" eb="2">
      <t>トウシュ</t>
    </rPh>
    <rPh sb="2" eb="4">
      <t>セイセキ</t>
    </rPh>
    <phoneticPr fontId="2"/>
  </si>
  <si>
    <t>勝利数</t>
    <rPh sb="0" eb="2">
      <t>ショウリ</t>
    </rPh>
    <rPh sb="2" eb="3">
      <t>スウ</t>
    </rPh>
    <phoneticPr fontId="2"/>
  </si>
  <si>
    <t>－</t>
    <phoneticPr fontId="2"/>
  </si>
  <si>
    <t>安打数</t>
    <rPh sb="0" eb="2">
      <t>アンダ</t>
    </rPh>
    <rPh sb="2" eb="3">
      <t>スウ</t>
    </rPh>
    <phoneticPr fontId="2"/>
  </si>
  <si>
    <t>ノーヒットノーラン</t>
    <phoneticPr fontId="2"/>
  </si>
  <si>
    <t>長打計</t>
    <rPh sb="0" eb="2">
      <t>チョウダ</t>
    </rPh>
    <rPh sb="2" eb="3">
      <t>ケイ</t>
    </rPh>
    <phoneticPr fontId="2"/>
  </si>
  <si>
    <t>＜愛名ティーボール前期＞</t>
    <rPh sb="1" eb="2">
      <t>アイ</t>
    </rPh>
    <rPh sb="2" eb="3">
      <t>ナ</t>
    </rPh>
    <rPh sb="9" eb="11">
      <t>ゼンキ</t>
    </rPh>
    <phoneticPr fontId="2"/>
  </si>
  <si>
    <t>年月日</t>
    <rPh sb="0" eb="3">
      <t>ネンガッピ</t>
    </rPh>
    <phoneticPr fontId="2"/>
  </si>
  <si>
    <t>対戦相手</t>
    <rPh sb="0" eb="2">
      <t>タイセン</t>
    </rPh>
    <rPh sb="2" eb="4">
      <t>アイテ</t>
    </rPh>
    <phoneticPr fontId="2"/>
  </si>
  <si>
    <t>相手チーム得点</t>
    <rPh sb="0" eb="2">
      <t>アイテ</t>
    </rPh>
    <rPh sb="5" eb="7">
      <t>トクテン</t>
    </rPh>
    <phoneticPr fontId="2"/>
  </si>
  <si>
    <t>場所</t>
    <rPh sb="0" eb="2">
      <t>バショ</t>
    </rPh>
    <phoneticPr fontId="2"/>
  </si>
  <si>
    <t>梅森坂小学校</t>
    <rPh sb="0" eb="2">
      <t>ウメモリ</t>
    </rPh>
    <rPh sb="2" eb="3">
      <t>ザカ</t>
    </rPh>
    <rPh sb="3" eb="6">
      <t>ショウガッコウ</t>
    </rPh>
    <phoneticPr fontId="2"/>
  </si>
  <si>
    <t>日進デポ</t>
    <rPh sb="0" eb="2">
      <t>ニッシン</t>
    </rPh>
    <phoneticPr fontId="2"/>
  </si>
  <si>
    <t>○</t>
    <phoneticPr fontId="2"/>
  </si>
  <si>
    <t>南部少年</t>
    <rPh sb="0" eb="2">
      <t>ナンブ</t>
    </rPh>
    <rPh sb="2" eb="4">
      <t>ショウネン</t>
    </rPh>
    <phoneticPr fontId="2"/>
  </si>
  <si>
    <t>南部小</t>
    <rPh sb="0" eb="2">
      <t>ナンブ</t>
    </rPh>
    <rPh sb="2" eb="3">
      <t>ショウ</t>
    </rPh>
    <phoneticPr fontId="2"/>
  </si>
  <si>
    <t>東郷ファイヤーズ</t>
    <rPh sb="0" eb="2">
      <t>トウゴウ</t>
    </rPh>
    <phoneticPr fontId="2"/>
  </si>
  <si>
    <t>梨の木小</t>
    <rPh sb="0" eb="1">
      <t>ナシ</t>
    </rPh>
    <rPh sb="2" eb="3">
      <t>キ</t>
    </rPh>
    <rPh sb="3" eb="4">
      <t>ショウ</t>
    </rPh>
    <phoneticPr fontId="2"/>
  </si>
  <si>
    <t>筒井ボンズ</t>
    <rPh sb="0" eb="2">
      <t>ツツイ</t>
    </rPh>
    <phoneticPr fontId="2"/>
  </si>
  <si>
    <t>多目的</t>
    <rPh sb="0" eb="3">
      <t>タモクテキ</t>
    </rPh>
    <phoneticPr fontId="2"/>
  </si>
  <si>
    <t>合計</t>
    <rPh sb="0" eb="2">
      <t>ゴウケイ</t>
    </rPh>
    <phoneticPr fontId="2"/>
  </si>
  <si>
    <t>＜愛名ティーボール後期＞</t>
    <rPh sb="1" eb="2">
      <t>アイ</t>
    </rPh>
    <rPh sb="2" eb="3">
      <t>ナ</t>
    </rPh>
    <rPh sb="9" eb="11">
      <t>コウキ</t>
    </rPh>
    <phoneticPr fontId="2"/>
  </si>
  <si>
    <t>-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</si>
  <si>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</si>
  <si>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</si>
  <si>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 xml:space="preserve">試
合
</t>
    </r>
    <r>
      <rPr>
        <sz val="9"/>
        <rFont val="ＭＳ Ｐゴシック"/>
        <family val="3"/>
        <charset val="128"/>
      </rPr>
      <t>出</t>
    </r>
    <r>
      <rPr>
        <sz val="11"/>
        <rFont val="ＭＳ Ｐゴシック"/>
        <family val="3"/>
        <charset val="128"/>
      </rPr>
      <t>=1</t>
    </r>
    <rPh sb="0" eb="1">
      <t>タメシ</t>
    </rPh>
    <rPh sb="2" eb="3">
      <t>ゴウ</t>
    </rPh>
    <rPh sb="4" eb="5">
      <t>シュツ</t>
    </rPh>
    <phoneticPr fontId="2"/>
  </si>
  <si>
    <t>勝利投手＝１</t>
    <rPh sb="0" eb="2">
      <t>ショウリ</t>
    </rPh>
    <rPh sb="2" eb="4">
      <t>トウシュ</t>
    </rPh>
    <phoneticPr fontId="2"/>
  </si>
  <si>
    <t>勝利投手名</t>
    <rPh sb="0" eb="2">
      <t>ショウリ</t>
    </rPh>
    <rPh sb="2" eb="4">
      <t>トウシュ</t>
    </rPh>
    <rPh sb="4" eb="5">
      <t>メイ</t>
    </rPh>
    <phoneticPr fontId="2"/>
  </si>
  <si>
    <t>完全試合</t>
    <rPh sb="0" eb="2">
      <t>カンゼン</t>
    </rPh>
    <rPh sb="2" eb="4">
      <t>ジアイ</t>
    </rPh>
    <phoneticPr fontId="2"/>
  </si>
  <si>
    <t>チーム名：</t>
    <phoneticPr fontId="2"/>
  </si>
  <si>
    <t>梅森坂小学校</t>
    <phoneticPr fontId="2"/>
  </si>
  <si>
    <t>勝ち:○
負け:×</t>
    <rPh sb="0" eb="1">
      <t>カ</t>
    </rPh>
    <rPh sb="5" eb="6">
      <t>マ</t>
    </rPh>
    <phoneticPr fontId="2"/>
  </si>
  <si>
    <t>前後期 総得失点</t>
    <rPh sb="0" eb="1">
      <t>ゼン</t>
    </rPh>
    <rPh sb="1" eb="3">
      <t>コウキ</t>
    </rPh>
    <rPh sb="4" eb="5">
      <t>ソウ</t>
    </rPh>
    <rPh sb="5" eb="6">
      <t>エ</t>
    </rPh>
    <rPh sb="6" eb="8">
      <t>シッテン</t>
    </rPh>
    <phoneticPr fontId="2"/>
  </si>
  <si>
    <t>○</t>
    <phoneticPr fontId="2"/>
  </si>
  <si>
    <t>清水ファイター</t>
    <rPh sb="0" eb="2">
      <t>シミズ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</si>
  <si>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</si>
  <si>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</si>
  <si>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</si>
  <si>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敗</t>
    <rPh sb="0" eb="1">
      <t>ハイ</t>
    </rPh>
    <phoneticPr fontId="2"/>
  </si>
  <si>
    <t>試合の結果</t>
    <rPh sb="3" eb="5">
      <t>ケッカ</t>
    </rPh>
    <phoneticPr fontId="2"/>
  </si>
  <si>
    <t>曜</t>
    <rPh sb="0" eb="1">
      <t>ヒカリ</t>
    </rPh>
    <phoneticPr fontId="2"/>
  </si>
  <si>
    <t>No</t>
    <phoneticPr fontId="2"/>
  </si>
  <si>
    <t>Ａ</t>
    <phoneticPr fontId="2"/>
  </si>
  <si>
    <t>Ｂ</t>
    <phoneticPr fontId="2"/>
  </si>
  <si>
    <t>土</t>
    <rPh sb="0" eb="1">
      <t>ド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</si>
  <si>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</si>
  <si>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</si>
  <si>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</si>
  <si>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</si>
  <si>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</si>
  <si>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</si>
  <si>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</si>
  <si>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4">
      <t>トクシッテンサ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</si>
  <si>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</si>
  <si>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</si>
  <si>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</si>
  <si>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</si>
  <si>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</si>
  <si>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</si>
  <si>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</si>
  <si>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</si>
  <si>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</si>
  <si>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</si>
  <si>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</si>
  <si>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</si>
  <si>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</si>
  <si>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</si>
  <si>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</si>
  <si>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</si>
  <si>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</si>
  <si>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ブロック   －</t>
    <phoneticPr fontId="2"/>
  </si>
  <si>
    <t>対戦相手選択</t>
  </si>
  <si>
    <t>(先攻)</t>
    <rPh sb="1" eb="3">
      <t>センコウ</t>
    </rPh>
    <phoneticPr fontId="2"/>
  </si>
  <si>
    <t>(後攻)</t>
    <rPh sb="1" eb="3">
      <t>コウコウ</t>
    </rPh>
    <phoneticPr fontId="2"/>
  </si>
  <si>
    <t>単打</t>
    <rPh sb="0" eb="2">
      <t>タンダ</t>
    </rPh>
    <phoneticPr fontId="2"/>
  </si>
  <si>
    <t>番</t>
    <rPh sb="0" eb="1">
      <t>バン</t>
    </rPh>
    <phoneticPr fontId="2"/>
  </si>
  <si>
    <t>選手
名</t>
    <rPh sb="0" eb="2">
      <t>センシュ</t>
    </rPh>
    <rPh sb="3" eb="4">
      <t>ナ</t>
    </rPh>
    <phoneticPr fontId="2"/>
  </si>
  <si>
    <t>　ノーヒット
　　　ノーラン</t>
    <phoneticPr fontId="2"/>
  </si>
  <si>
    <t>　　ノーヒット
　　　　　ノーラン</t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</si>
  <si>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</si>
  <si>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</si>
  <si>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総得失点差</t>
    <rPh sb="0" eb="1">
      <t>ソウ</t>
    </rPh>
    <rPh sb="1" eb="4">
      <t>トクシッテン</t>
    </rPh>
    <rPh sb="4" eb="5">
      <t>サ</t>
    </rPh>
    <phoneticPr fontId="2"/>
  </si>
  <si>
    <t>点 差</t>
    <rPh sb="0" eb="1">
      <t>テン</t>
    </rPh>
    <rPh sb="2" eb="3">
      <t>サ</t>
    </rPh>
    <phoneticPr fontId="2"/>
  </si>
  <si>
    <t>/</t>
    <phoneticPr fontId="2"/>
  </si>
  <si>
    <t>第８回愛名新人大会</t>
    <rPh sb="0" eb="1">
      <t>ダイ</t>
    </rPh>
    <rPh sb="2" eb="3">
      <t>カイ</t>
    </rPh>
    <rPh sb="3" eb="4">
      <t>アイ</t>
    </rPh>
    <rPh sb="4" eb="5">
      <t>メイ</t>
    </rPh>
    <rPh sb="5" eb="7">
      <t>シンジン</t>
    </rPh>
    <rPh sb="7" eb="9">
      <t>タイカイ</t>
    </rPh>
    <phoneticPr fontId="2"/>
  </si>
  <si>
    <t>第27回愛名卒業親善大会</t>
    <rPh sb="0" eb="1">
      <t>ダイ</t>
    </rPh>
    <rPh sb="3" eb="4">
      <t>カイ</t>
    </rPh>
    <rPh sb="4" eb="5">
      <t>アイ</t>
    </rPh>
    <rPh sb="5" eb="6">
      <t>メイ</t>
    </rPh>
    <rPh sb="6" eb="8">
      <t>ソツギョウ</t>
    </rPh>
    <rPh sb="8" eb="10">
      <t>シンゼン</t>
    </rPh>
    <rPh sb="10" eb="12">
      <t>タイカイ</t>
    </rPh>
    <phoneticPr fontId="2"/>
  </si>
  <si>
    <t>犠飛</t>
    <rPh sb="0" eb="2">
      <t>ギヒ</t>
    </rPh>
    <phoneticPr fontId="2"/>
  </si>
  <si>
    <t>打点</t>
    <rPh sb="0" eb="2">
      <t>ダテン</t>
    </rPh>
    <phoneticPr fontId="2"/>
  </si>
  <si>
    <t>盗塁</t>
    <rPh sb="0" eb="2">
      <t>トウルイ</t>
    </rPh>
    <phoneticPr fontId="2"/>
  </si>
  <si>
    <t>犠打</t>
    <rPh sb="0" eb="2">
      <t>ギダ</t>
    </rPh>
    <phoneticPr fontId="2"/>
  </si>
  <si>
    <t>四死球</t>
    <rPh sb="0" eb="3">
      <t>シシキュウ</t>
    </rPh>
    <phoneticPr fontId="2"/>
  </si>
  <si>
    <t>三振</t>
    <rPh sb="0" eb="2">
      <t>サンシン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</si>
  <si>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</si>
  <si>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</si>
  <si>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試合</t>
    <rPh sb="0" eb="2">
      <t>シアイ</t>
    </rPh>
    <phoneticPr fontId="2"/>
  </si>
  <si>
    <t>打席</t>
    <rPh sb="0" eb="2">
      <t>ダセキ</t>
    </rPh>
    <phoneticPr fontId="2"/>
  </si>
  <si>
    <t>打数</t>
    <rPh sb="0" eb="2">
      <t>ダスウ</t>
    </rPh>
    <phoneticPr fontId="2"/>
  </si>
  <si>
    <t>単打</t>
    <rPh sb="0" eb="1">
      <t>タン</t>
    </rPh>
    <rPh sb="1" eb="2">
      <t>ダ</t>
    </rPh>
    <phoneticPr fontId="2"/>
  </si>
  <si>
    <t>犠
飛</t>
    <rPh sb="0" eb="1">
      <t>ギ</t>
    </rPh>
    <rPh sb="2" eb="3">
      <t>トビ</t>
    </rPh>
    <phoneticPr fontId="2"/>
  </si>
  <si>
    <t>自チーム</t>
    <rPh sb="0" eb="1">
      <t>ジ</t>
    </rPh>
    <phoneticPr fontId="2"/>
  </si>
  <si>
    <t>相手</t>
    <rPh sb="0" eb="2">
      <t>アイテ</t>
    </rPh>
    <phoneticPr fontId="2"/>
  </si>
  <si>
    <t>相手監督
の
サイン</t>
    <rPh sb="0" eb="2">
      <t>アイテ</t>
    </rPh>
    <rPh sb="2" eb="4">
      <t>カントク</t>
    </rPh>
    <phoneticPr fontId="2"/>
  </si>
  <si>
    <t>梅森ジャガーズ</t>
    <rPh sb="0" eb="2">
      <t>ウメモリ</t>
    </rPh>
    <phoneticPr fontId="2"/>
  </si>
  <si>
    <t>日進キッコローズ</t>
    <rPh sb="0" eb="2">
      <t>ニッシン</t>
    </rPh>
    <phoneticPr fontId="2"/>
  </si>
  <si>
    <t>富士シャーク</t>
    <rPh sb="0" eb="2">
      <t>フジ</t>
    </rPh>
    <phoneticPr fontId="2"/>
  </si>
  <si>
    <t>植田ファイターズ</t>
    <rPh sb="0" eb="2">
      <t>ウエダ</t>
    </rPh>
    <phoneticPr fontId="2"/>
  </si>
  <si>
    <t>東山ジュニアスターズ</t>
    <rPh sb="0" eb="2">
      <t>ヒガシヤマ</t>
    </rPh>
    <phoneticPr fontId="2"/>
  </si>
  <si>
    <t>中川青葉</t>
    <rPh sb="0" eb="2">
      <t>ナカガワ</t>
    </rPh>
    <rPh sb="2" eb="4">
      <t>アオバ</t>
    </rPh>
    <phoneticPr fontId="2"/>
  </si>
  <si>
    <t>篠原ジュニア野球クラブ</t>
    <rPh sb="0" eb="2">
      <t>シノハラ</t>
    </rPh>
    <rPh sb="6" eb="8">
      <t>ヤキュウ</t>
    </rPh>
    <phoneticPr fontId="2"/>
  </si>
  <si>
    <t>清水ファイターズ</t>
    <rPh sb="0" eb="2">
      <t>シミズ</t>
    </rPh>
    <phoneticPr fontId="2"/>
  </si>
  <si>
    <t>愛知ベースボールクラブジュニア</t>
    <rPh sb="0" eb="2">
      <t>アイチ</t>
    </rPh>
    <phoneticPr fontId="2"/>
  </si>
  <si>
    <t>神の倉ホワイトレッズ</t>
    <rPh sb="0" eb="1">
      <t>カミ</t>
    </rPh>
    <rPh sb="2" eb="3">
      <t>クラ</t>
    </rPh>
    <phoneticPr fontId="2"/>
  </si>
  <si>
    <t>瀬古オンリーワン</t>
    <rPh sb="0" eb="2">
      <t>セコ</t>
    </rPh>
    <phoneticPr fontId="2"/>
  </si>
  <si>
    <r>
      <t xml:space="preserve">　 </t>
    </r>
    <r>
      <rPr>
        <sz val="16"/>
        <rFont val="ＭＳ Ｐゴシック"/>
        <family val="3"/>
        <charset val="128"/>
      </rPr>
      <t>ブロック</t>
    </r>
    <phoneticPr fontId="2"/>
  </si>
  <si>
    <r>
      <t xml:space="preserve">B </t>
    </r>
    <r>
      <rPr>
        <sz val="16"/>
        <rFont val="ＭＳ Ｐゴシック"/>
        <family val="3"/>
        <charset val="128"/>
      </rPr>
      <t>ブロック</t>
    </r>
    <phoneticPr fontId="2"/>
  </si>
  <si>
    <r>
      <t xml:space="preserve">A </t>
    </r>
    <r>
      <rPr>
        <sz val="16"/>
        <rFont val="ＭＳ Ｐゴシック"/>
        <family val="3"/>
        <charset val="128"/>
      </rPr>
      <t>ブロック</t>
    </r>
    <phoneticPr fontId="2"/>
  </si>
  <si>
    <t>甚目寺レッドタイガース</t>
    <rPh sb="0" eb="3">
      <t>ジモクジ</t>
    </rPh>
    <phoneticPr fontId="2"/>
  </si>
  <si>
    <t>旭丘スカイシャークス</t>
    <rPh sb="0" eb="2">
      <t>アサヒガオカ</t>
    </rPh>
    <phoneticPr fontId="2"/>
  </si>
  <si>
    <t>保見ヶ丘少年野球</t>
    <rPh sb="0" eb="2">
      <t>ホミ</t>
    </rPh>
    <rPh sb="3" eb="4">
      <t>オカ</t>
    </rPh>
    <rPh sb="4" eb="6">
      <t>ショウネン</t>
    </rPh>
    <rPh sb="6" eb="8">
      <t>ヤキュウ</t>
    </rPh>
    <phoneticPr fontId="2"/>
  </si>
  <si>
    <t>(後攻)</t>
  </si>
  <si>
    <t>八事ナゲッツ</t>
    <rPh sb="0" eb="2">
      <t>ヤゴト</t>
    </rPh>
    <phoneticPr fontId="2"/>
  </si>
  <si>
    <t>対戦表</t>
    <rPh sb="0" eb="3">
      <t>タイセンヒョウ</t>
    </rPh>
    <phoneticPr fontId="2"/>
  </si>
  <si>
    <t>森孝イースト</t>
  </si>
  <si>
    <t>ゴールデンファイヤーズ</t>
  </si>
  <si>
    <t>ブラックサンダーズ</t>
  </si>
  <si>
    <t>ドジャース</t>
  </si>
  <si>
    <t>ペイ・フォワード</t>
  </si>
  <si>
    <t>黒笹少年野球クラブ</t>
    <rPh sb="0" eb="2">
      <t>クロザサ</t>
    </rPh>
    <rPh sb="2" eb="4">
      <t>ショウネン</t>
    </rPh>
    <rPh sb="4" eb="6">
      <t>ヤキュウ</t>
    </rPh>
    <phoneticPr fontId="2"/>
  </si>
  <si>
    <t>(先攻)</t>
  </si>
  <si>
    <t>←大事消さないこと</t>
    <rPh sb="1" eb="3">
      <t>ダイジ</t>
    </rPh>
    <rPh sb="3" eb="4">
      <t>ケ</t>
    </rPh>
    <phoneticPr fontId="2"/>
  </si>
  <si>
    <r>
      <t xml:space="preserve">A  </t>
    </r>
    <r>
      <rPr>
        <sz val="16"/>
        <rFont val="ＭＳ Ｐゴシック"/>
        <family val="3"/>
        <charset val="128"/>
      </rPr>
      <t>ブロック</t>
    </r>
    <phoneticPr fontId="2"/>
  </si>
  <si>
    <t>A</t>
  </si>
  <si>
    <t>B</t>
  </si>
  <si>
    <t>Ｐ－Ｂｏｙ’s</t>
  </si>
  <si>
    <t>名東ウィングス</t>
    <rPh sb="0" eb="2">
      <t>メイトウ</t>
    </rPh>
    <phoneticPr fontId="2"/>
  </si>
  <si>
    <t>ＴＭジュニア</t>
  </si>
  <si>
    <t>高嶺JEL</t>
    <rPh sb="0" eb="2">
      <t>タカミネ</t>
    </rPh>
    <phoneticPr fontId="2"/>
  </si>
  <si>
    <t>集計表</t>
    <phoneticPr fontId="2"/>
  </si>
  <si>
    <t>シート</t>
    <phoneticPr fontId="2"/>
  </si>
  <si>
    <t>得点</t>
    <rPh sb="0" eb="2">
      <t>トクテン</t>
    </rPh>
    <phoneticPr fontId="2"/>
  </si>
  <si>
    <t>対 戦相手</t>
    <rPh sb="0" eb="1">
      <t>タイ</t>
    </rPh>
    <rPh sb="2" eb="3">
      <t>イクサ</t>
    </rPh>
    <rPh sb="3" eb="5">
      <t>アイテ</t>
    </rPh>
    <phoneticPr fontId="2"/>
  </si>
  <si>
    <t>勝 敗</t>
    <rPh sb="0" eb="1">
      <t>カチ</t>
    </rPh>
    <rPh sb="2" eb="3">
      <t>ハイ</t>
    </rPh>
    <phoneticPr fontId="2"/>
  </si>
  <si>
    <t>日 付</t>
    <rPh sb="0" eb="1">
      <t>ヒ</t>
    </rPh>
    <rPh sb="2" eb="3">
      <t>ヅケ</t>
    </rPh>
    <phoneticPr fontId="2"/>
  </si>
  <si>
    <t>対戦表</t>
    <rPh sb="0" eb="3">
      <t>タイセンヒョウ</t>
    </rPh>
    <phoneticPr fontId="2"/>
  </si>
  <si>
    <t>A</t>
    <phoneticPr fontId="2"/>
  </si>
  <si>
    <t>B</t>
    <phoneticPr fontId="2"/>
  </si>
  <si>
    <t>戦歴</t>
    <rPh sb="0" eb="2">
      <t>センレキ</t>
    </rPh>
    <phoneticPr fontId="2"/>
  </si>
  <si>
    <t></t>
    <phoneticPr fontId="2"/>
  </si>
  <si>
    <t></t>
    <phoneticPr fontId="2"/>
  </si>
  <si>
    <t>残</t>
    <rPh sb="0" eb="1">
      <t>ノコ</t>
    </rPh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</si>
  <si>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</si>
  <si>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</si>
  <si>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</si>
  <si>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</si>
  <si>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</si>
  <si>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</t>
    <phoneticPr fontId="2"/>
  </si>
  <si>
    <t>2</t>
    <phoneticPr fontId="2"/>
  </si>
  <si>
    <t>グレートピジョン</t>
  </si>
  <si>
    <t>名西ヤンキース</t>
    <rPh sb="0" eb="2">
      <t>メイセイ</t>
    </rPh>
    <phoneticPr fontId="16"/>
  </si>
  <si>
    <t>名古屋スラッガー</t>
    <rPh sb="0" eb="3">
      <t>ナゴヤ</t>
    </rPh>
    <phoneticPr fontId="16"/>
  </si>
  <si>
    <t>瀬古オンリーワン</t>
    <rPh sb="0" eb="2">
      <t>セコ</t>
    </rPh>
    <phoneticPr fontId="16"/>
  </si>
  <si>
    <t>ポルテベースボールクラブ</t>
  </si>
  <si>
    <t>長久手少年野球クラブＡ１</t>
    <rPh sb="0" eb="3">
      <t>ナガクテ</t>
    </rPh>
    <rPh sb="3" eb="5">
      <t>ショウネン</t>
    </rPh>
    <rPh sb="5" eb="7">
      <t>ヤキュウ</t>
    </rPh>
    <phoneticPr fontId="2"/>
  </si>
  <si>
    <t>緑ヶ丘ウィングス</t>
    <rPh sb="0" eb="1">
      <t>ミドリ</t>
    </rPh>
    <rPh sb="2" eb="3">
      <t>オカ</t>
    </rPh>
    <phoneticPr fontId="2"/>
  </si>
  <si>
    <t>長久手少年野球クラブＡ２</t>
    <rPh sb="0" eb="3">
      <t>ナガクテ</t>
    </rPh>
    <rPh sb="3" eb="5">
      <t>ショウネン</t>
    </rPh>
    <rPh sb="5" eb="7">
      <t>ヤキュウ</t>
    </rPh>
    <phoneticPr fontId="2"/>
  </si>
  <si>
    <t>名古屋スラッガー</t>
    <rPh sb="0" eb="3">
      <t>ナゴヤ</t>
    </rPh>
    <phoneticPr fontId="2"/>
  </si>
  <si>
    <t>昇友・高蔵合同</t>
    <rPh sb="0" eb="1">
      <t>ショウ</t>
    </rPh>
    <rPh sb="1" eb="2">
      <t>ユウ</t>
    </rPh>
    <rPh sb="3" eb="5">
      <t>タカクラ</t>
    </rPh>
    <rPh sb="5" eb="7">
      <t>ゴウドウ</t>
    </rPh>
    <phoneticPr fontId="2"/>
  </si>
  <si>
    <t>ストロングジュニア</t>
  </si>
  <si>
    <t>緑ヶ丘ウィングス</t>
    <rPh sb="0" eb="3">
      <t>ミドリガオカ</t>
    </rPh>
    <phoneticPr fontId="17"/>
  </si>
  <si>
    <t>尾張ライナーズ</t>
    <rPh sb="0" eb="2">
      <t>オワリ</t>
    </rPh>
    <phoneticPr fontId="2"/>
  </si>
  <si>
    <t>ウイングベースボールクラブ</t>
  </si>
  <si>
    <t>長久手少年野球クラブ</t>
    <rPh sb="0" eb="3">
      <t>ナガクテ</t>
    </rPh>
    <rPh sb="3" eb="5">
      <t>ショウネン</t>
    </rPh>
    <rPh sb="5" eb="7">
      <t>ヤキュウ</t>
    </rPh>
    <phoneticPr fontId="1"/>
  </si>
  <si>
    <t>第32回愛名卒業親善大会</t>
  </si>
</sst>
</file>

<file path=xl/styles.xml><?xml version="1.0" encoding="utf-8"?>
<styleSheet xmlns="http://schemas.openxmlformats.org/spreadsheetml/2006/main">
  <numFmts count="7">
    <numFmt numFmtId="176" formatCode="0_ ;[Red]\-0\ "/>
    <numFmt numFmtId="177" formatCode="\(\ \ General"/>
    <numFmt numFmtId="178" formatCode="General\ \ \)"/>
    <numFmt numFmtId="179" formatCode="0.000_ "/>
    <numFmt numFmtId="180" formatCode="&quot;(&quot;0&quot;)&quot;"/>
    <numFmt numFmtId="181" formatCode="m/d;@"/>
    <numFmt numFmtId="182" formatCode="@&quot;月&quot;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Ｐ明朝"/>
      <family val="1"/>
      <charset val="128"/>
    </font>
    <font>
      <b/>
      <sz val="24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6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rgb="FF002060"/>
      <name val="ＭＳ Ｐゴシック"/>
      <family val="3"/>
      <charset val="128"/>
    </font>
    <font>
      <sz val="12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2060"/>
      <name val="ＭＳ Ｐゴシック"/>
      <family val="3"/>
      <charset val="128"/>
    </font>
    <font>
      <b/>
      <sz val="14"/>
      <color rgb="FF002060"/>
      <name val="HG丸ｺﾞｼｯｸM-PRO"/>
      <family val="3"/>
      <charset val="128"/>
    </font>
    <font>
      <b/>
      <sz val="2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24"/>
      <color rgb="FF002060"/>
      <name val="HG丸ｺﾞｼｯｸM-PRO"/>
      <family val="3"/>
      <charset val="128"/>
    </font>
    <font>
      <sz val="11"/>
      <name val="JustWabunMark"/>
      <charset val="2"/>
    </font>
    <font>
      <b/>
      <sz val="24"/>
      <color rgb="FF002060"/>
      <name val="JustWabunMarkG"/>
      <charset val="2"/>
    </font>
    <font>
      <sz val="11"/>
      <color rgb="FFFFFF00"/>
      <name val="ＭＳ Ｐゴシック"/>
      <family val="3"/>
      <charset val="128"/>
    </font>
    <font>
      <b/>
      <sz val="28"/>
      <color rgb="FFFFFF00"/>
      <name val="メイリオ"/>
      <family val="3"/>
      <charset val="128"/>
    </font>
    <font>
      <sz val="18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rgb="FF002060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6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31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15" fillId="0" borderId="1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horizontal="left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horizontal="center" vertical="center" wrapText="1"/>
    </xf>
    <xf numFmtId="0" fontId="0" fillId="4" borderId="27" xfId="0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28" xfId="0" applyNumberFormat="1" applyFill="1" applyBorder="1" applyAlignment="1" applyProtection="1">
      <alignment horizontal="center" vertical="center" wrapText="1"/>
    </xf>
    <xf numFmtId="0" fontId="0" fillId="4" borderId="27" xfId="0" applyNumberFormat="1" applyFill="1" applyBorder="1" applyAlignment="1" applyProtection="1">
      <alignment horizontal="center" vertical="center" wrapText="1"/>
    </xf>
    <xf numFmtId="0" fontId="0" fillId="4" borderId="29" xfId="0" applyNumberFormat="1" applyFill="1" applyBorder="1" applyAlignment="1" applyProtection="1">
      <alignment horizontal="center" vertical="center" wrapText="1"/>
    </xf>
    <xf numFmtId="0" fontId="0" fillId="4" borderId="30" xfId="0" applyNumberFormat="1" applyFill="1" applyBorder="1" applyAlignment="1" applyProtection="1">
      <alignment horizontal="center" vertical="center" wrapText="1"/>
    </xf>
    <xf numFmtId="0" fontId="0" fillId="4" borderId="31" xfId="0" applyNumberFormat="1" applyFill="1" applyBorder="1" applyAlignment="1" applyProtection="1">
      <alignment horizontal="center" vertical="center" wrapText="1"/>
    </xf>
    <xf numFmtId="0" fontId="0" fillId="4" borderId="32" xfId="0" applyNumberForma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45" xfId="0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left" vertical="top" textRotation="255" shrinkToFit="1"/>
    </xf>
    <xf numFmtId="179" fontId="1" fillId="4" borderId="53" xfId="0" applyNumberFormat="1" applyFont="1" applyFill="1" applyBorder="1" applyAlignment="1" applyProtection="1">
      <alignment horizontal="center" vertical="center" shrinkToFit="1"/>
    </xf>
    <xf numFmtId="179" fontId="1" fillId="4" borderId="3" xfId="0" applyNumberFormat="1" applyFont="1" applyFill="1" applyBorder="1" applyAlignment="1" applyProtection="1">
      <alignment horizontal="center" vertical="center" shrinkToFit="1"/>
    </xf>
    <xf numFmtId="179" fontId="1" fillId="4" borderId="54" xfId="0" applyNumberFormat="1" applyFont="1" applyFill="1" applyBorder="1" applyAlignment="1" applyProtection="1">
      <alignment horizontal="center" vertical="center" shrinkToFit="1"/>
    </xf>
    <xf numFmtId="0" fontId="1" fillId="4" borderId="17" xfId="0" applyFont="1" applyFill="1" applyBorder="1" applyAlignment="1" applyProtection="1">
      <alignment horizontal="center" vertical="center" wrapText="1"/>
    </xf>
    <xf numFmtId="179" fontId="1" fillId="4" borderId="55" xfId="0" applyNumberFormat="1" applyFont="1" applyFill="1" applyBorder="1" applyAlignment="1" applyProtection="1">
      <alignment horizontal="center" vertical="center" shrinkToFit="1"/>
    </xf>
    <xf numFmtId="179" fontId="1" fillId="4" borderId="2" xfId="0" applyNumberFormat="1" applyFont="1" applyFill="1" applyBorder="1" applyAlignment="1" applyProtection="1">
      <alignment horizontal="center" vertical="center" shrinkToFit="1"/>
    </xf>
    <xf numFmtId="179" fontId="1" fillId="4" borderId="56" xfId="0" applyNumberFormat="1" applyFont="1" applyFill="1" applyBorder="1" applyAlignment="1" applyProtection="1">
      <alignment horizontal="center" vertical="center" shrinkToFit="1"/>
    </xf>
    <xf numFmtId="0" fontId="1" fillId="4" borderId="57" xfId="0" applyFont="1" applyFill="1" applyBorder="1" applyAlignment="1" applyProtection="1">
      <alignment horizontal="center" vertical="center" wrapText="1"/>
    </xf>
    <xf numFmtId="179" fontId="1" fillId="4" borderId="58" xfId="0" applyNumberFormat="1" applyFont="1" applyFill="1" applyBorder="1" applyAlignment="1" applyProtection="1">
      <alignment horizontal="center" vertical="center" shrinkToFit="1"/>
    </xf>
    <xf numFmtId="179" fontId="1" fillId="4" borderId="34" xfId="0" applyNumberFormat="1" applyFont="1" applyFill="1" applyBorder="1" applyAlignment="1" applyProtection="1">
      <alignment horizontal="center" vertical="center" shrinkToFit="1"/>
    </xf>
    <xf numFmtId="179" fontId="1" fillId="4" borderId="59" xfId="0" applyNumberFormat="1" applyFont="1" applyFill="1" applyBorder="1" applyAlignment="1" applyProtection="1">
      <alignment horizontal="center" vertical="center" shrinkToFit="1"/>
    </xf>
    <xf numFmtId="179" fontId="1" fillId="4" borderId="60" xfId="0" applyNumberFormat="1" applyFont="1" applyFill="1" applyBorder="1" applyAlignment="1" applyProtection="1">
      <alignment horizontal="center" vertical="center" shrinkToFit="1"/>
    </xf>
    <xf numFmtId="179" fontId="1" fillId="4" borderId="39" xfId="0" applyNumberFormat="1" applyFont="1" applyFill="1" applyBorder="1" applyAlignment="1" applyProtection="1">
      <alignment horizontal="center" vertical="center" shrinkToFit="1"/>
    </xf>
    <xf numFmtId="179" fontId="1" fillId="4" borderId="61" xfId="0" applyNumberFormat="1" applyFont="1" applyFill="1" applyBorder="1" applyAlignment="1" applyProtection="1">
      <alignment horizontal="center" vertical="center" shrinkToFit="1"/>
    </xf>
    <xf numFmtId="0" fontId="1" fillId="4" borderId="62" xfId="0" applyFont="1" applyFill="1" applyBorder="1" applyAlignment="1" applyProtection="1">
      <alignment horizontal="center" vertical="center" wrapText="1"/>
    </xf>
    <xf numFmtId="179" fontId="1" fillId="4" borderId="23" xfId="0" applyNumberFormat="1" applyFont="1" applyFill="1" applyBorder="1" applyAlignment="1" applyProtection="1">
      <alignment horizontal="center" vertical="center" shrinkToFit="1"/>
    </xf>
    <xf numFmtId="179" fontId="1" fillId="4" borderId="4" xfId="0" applyNumberFormat="1" applyFont="1" applyFill="1" applyBorder="1" applyAlignment="1" applyProtection="1">
      <alignment horizontal="center" vertical="center" shrinkToFit="1"/>
    </xf>
    <xf numFmtId="179" fontId="1" fillId="4" borderId="63" xfId="0" applyNumberFormat="1" applyFont="1" applyFill="1" applyBorder="1" applyAlignment="1" applyProtection="1">
      <alignment horizontal="center" vertical="center" shrinkToFit="1"/>
    </xf>
    <xf numFmtId="0" fontId="1" fillId="4" borderId="64" xfId="0" applyFont="1" applyFill="1" applyBorder="1" applyAlignment="1" applyProtection="1">
      <alignment horizontal="center" vertical="center" wrapText="1"/>
    </xf>
    <xf numFmtId="179" fontId="0" fillId="4" borderId="65" xfId="0" applyNumberFormat="1" applyFont="1" applyFill="1" applyBorder="1" applyAlignment="1" applyProtection="1">
      <alignment horizontal="center" vertical="center" shrinkToFit="1"/>
    </xf>
    <xf numFmtId="179" fontId="0" fillId="4" borderId="8" xfId="0" applyNumberFormat="1" applyFont="1" applyFill="1" applyBorder="1" applyAlignment="1" applyProtection="1">
      <alignment horizontal="center" vertical="center" shrinkToFit="1"/>
    </xf>
    <xf numFmtId="179" fontId="0" fillId="4" borderId="66" xfId="0" applyNumberFormat="1" applyFont="1" applyFill="1" applyBorder="1" applyAlignment="1" applyProtection="1">
      <alignment horizontal="center" vertical="center" shrinkToFit="1"/>
    </xf>
    <xf numFmtId="0" fontId="0" fillId="4" borderId="34" xfId="0" applyFill="1" applyBorder="1" applyAlignment="1" applyProtection="1">
      <alignment horizontal="center" vertical="center"/>
    </xf>
    <xf numFmtId="0" fontId="0" fillId="4" borderId="58" xfId="0" applyFill="1" applyBorder="1" applyAlignment="1" applyProtection="1">
      <alignment horizontal="center" vertical="center"/>
    </xf>
    <xf numFmtId="0" fontId="0" fillId="4" borderId="67" xfId="0" applyFill="1" applyBorder="1" applyAlignment="1" applyProtection="1">
      <alignment horizontal="center" vertical="center" wrapText="1"/>
    </xf>
    <xf numFmtId="0" fontId="0" fillId="4" borderId="68" xfId="0" applyFill="1" applyBorder="1" applyAlignment="1" applyProtection="1">
      <alignment horizontal="center" vertical="center" wrapText="1"/>
    </xf>
    <xf numFmtId="0" fontId="0" fillId="4" borderId="69" xfId="0" applyFill="1" applyBorder="1" applyAlignment="1" applyProtection="1">
      <alignment horizontal="center" vertical="center" wrapText="1"/>
    </xf>
    <xf numFmtId="0" fontId="0" fillId="4" borderId="59" xfId="0" applyFill="1" applyBorder="1" applyAlignment="1" applyProtection="1">
      <alignment horizontal="center" vertical="center" wrapText="1"/>
    </xf>
    <xf numFmtId="0" fontId="3" fillId="4" borderId="70" xfId="0" applyFont="1" applyFill="1" applyBorder="1" applyAlignment="1" applyProtection="1">
      <alignment horizontal="center" vertical="center" wrapText="1"/>
    </xf>
    <xf numFmtId="0" fontId="0" fillId="4" borderId="71" xfId="0" applyNumberFormat="1" applyFill="1" applyBorder="1" applyAlignment="1" applyProtection="1">
      <alignment horizontal="center" vertical="center" wrapText="1"/>
    </xf>
    <xf numFmtId="0" fontId="0" fillId="0" borderId="64" xfId="0" applyFont="1" applyFill="1" applyBorder="1" applyAlignment="1" applyProtection="1">
      <alignment horizontal="center" vertical="center" wrapText="1"/>
      <protection locked="0"/>
    </xf>
    <xf numFmtId="179" fontId="0" fillId="4" borderId="53" xfId="0" applyNumberFormat="1" applyFont="1" applyFill="1" applyBorder="1" applyAlignment="1" applyProtection="1">
      <alignment horizontal="center" vertical="center" shrinkToFit="1"/>
    </xf>
    <xf numFmtId="179" fontId="0" fillId="4" borderId="3" xfId="0" applyNumberFormat="1" applyFont="1" applyFill="1" applyBorder="1" applyAlignment="1" applyProtection="1">
      <alignment horizontal="center" vertical="center" shrinkToFit="1"/>
    </xf>
    <xf numFmtId="179" fontId="0" fillId="4" borderId="54" xfId="0" applyNumberFormat="1" applyFont="1" applyFill="1" applyBorder="1" applyAlignment="1" applyProtection="1">
      <alignment horizontal="center" vertical="center" shrinkToFit="1"/>
    </xf>
    <xf numFmtId="0" fontId="0" fillId="4" borderId="0" xfId="0" applyFont="1" applyFill="1" applyAlignment="1" applyProtection="1">
      <alignment horizontal="center"/>
    </xf>
    <xf numFmtId="0" fontId="0" fillId="4" borderId="64" xfId="0" applyFont="1" applyFill="1" applyBorder="1" applyAlignment="1" applyProtection="1">
      <alignment horizontal="center" vertical="center" wrapText="1"/>
    </xf>
    <xf numFmtId="0" fontId="0" fillId="4" borderId="17" xfId="0" applyFont="1" applyFill="1" applyBorder="1" applyAlignment="1" applyProtection="1">
      <alignment horizontal="center" vertical="center" wrapText="1"/>
    </xf>
    <xf numFmtId="0" fontId="0" fillId="4" borderId="72" xfId="0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center"/>
    </xf>
    <xf numFmtId="0" fontId="0" fillId="4" borderId="73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0" fillId="0" borderId="7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4" borderId="75" xfId="0" applyNumberForma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shrinkToFit="1"/>
    </xf>
    <xf numFmtId="0" fontId="5" fillId="0" borderId="76" xfId="0" applyFont="1" applyFill="1" applyBorder="1" applyAlignment="1" applyProtection="1">
      <alignment horizontal="center" vertical="center"/>
      <protection locked="0"/>
    </xf>
    <xf numFmtId="0" fontId="5" fillId="5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5" borderId="76" xfId="0" applyFont="1" applyFill="1" applyBorder="1" applyAlignment="1">
      <alignment horizontal="center" vertical="center"/>
    </xf>
    <xf numFmtId="0" fontId="5" fillId="5" borderId="78" xfId="0" applyFont="1" applyFill="1" applyBorder="1" applyAlignment="1">
      <alignment horizontal="center" vertical="center"/>
    </xf>
    <xf numFmtId="0" fontId="5" fillId="5" borderId="77" xfId="0" applyFont="1" applyFill="1" applyBorder="1" applyAlignment="1" applyProtection="1">
      <alignment horizontal="center" vertical="center"/>
    </xf>
    <xf numFmtId="0" fontId="18" fillId="6" borderId="0" xfId="0" applyFont="1" applyFill="1" applyAlignment="1" applyProtection="1">
      <alignment horizontal="right" vertical="center" textRotation="255" shrinkToFit="1"/>
      <protection locked="0"/>
    </xf>
    <xf numFmtId="0" fontId="0" fillId="4" borderId="6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 wrapText="1"/>
      <protection locked="0"/>
    </xf>
    <xf numFmtId="0" fontId="1" fillId="0" borderId="62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Fill="1" applyBorder="1" applyAlignment="1" applyProtection="1">
      <alignment horizontal="center" vertical="center" wrapText="1"/>
      <protection locked="0"/>
    </xf>
    <xf numFmtId="0" fontId="0" fillId="4" borderId="66" xfId="0" applyFill="1" applyBorder="1" applyAlignment="1" applyProtection="1">
      <alignment horizontal="center" vertical="center"/>
    </xf>
    <xf numFmtId="0" fontId="0" fillId="0" borderId="79" xfId="0" applyFill="1" applyBorder="1" applyAlignment="1" applyProtection="1">
      <alignment horizontal="center" vertical="center" wrapText="1"/>
      <protection locked="0"/>
    </xf>
    <xf numFmtId="0" fontId="0" fillId="4" borderId="80" xfId="0" applyNumberFormat="1" applyFill="1" applyBorder="1" applyAlignment="1" applyProtection="1">
      <alignment horizontal="center" vertical="center" wrapText="1"/>
    </xf>
    <xf numFmtId="0" fontId="6" fillId="4" borderId="81" xfId="0" applyFont="1" applyFill="1" applyBorder="1" applyAlignment="1" applyProtection="1">
      <alignment horizontal="center" vertical="center" wrapText="1"/>
    </xf>
    <xf numFmtId="0" fontId="0" fillId="0" borderId="82" xfId="0" applyFill="1" applyBorder="1" applyAlignment="1" applyProtection="1">
      <alignment horizontal="center" vertical="center" wrapText="1"/>
      <protection locked="0"/>
    </xf>
    <xf numFmtId="0" fontId="0" fillId="0" borderId="83" xfId="0" applyFill="1" applyBorder="1" applyAlignment="1" applyProtection="1">
      <alignment horizontal="center" vertical="center" wrapText="1"/>
      <protection locked="0"/>
    </xf>
    <xf numFmtId="0" fontId="0" fillId="0" borderId="84" xfId="0" applyFill="1" applyBorder="1" applyAlignment="1" applyProtection="1">
      <alignment horizontal="center" vertical="center" wrapText="1"/>
      <protection locked="0"/>
    </xf>
    <xf numFmtId="0" fontId="0" fillId="0" borderId="85" xfId="0" applyFill="1" applyBorder="1" applyAlignment="1" applyProtection="1">
      <alignment horizontal="center" vertical="center" wrapText="1"/>
      <protection locked="0"/>
    </xf>
    <xf numFmtId="0" fontId="0" fillId="0" borderId="81" xfId="0" applyFill="1" applyBorder="1" applyAlignment="1" applyProtection="1">
      <alignment horizontal="center" vertical="center" wrapText="1"/>
      <protection locked="0"/>
    </xf>
    <xf numFmtId="0" fontId="0" fillId="4" borderId="86" xfId="0" applyNumberFormat="1" applyFill="1" applyBorder="1" applyAlignment="1" applyProtection="1">
      <alignment horizontal="center" vertical="center" wrapText="1"/>
    </xf>
    <xf numFmtId="0" fontId="0" fillId="0" borderId="87" xfId="0" applyFont="1" applyFill="1" applyBorder="1" applyAlignment="1" applyProtection="1">
      <alignment horizontal="center" vertical="center" wrapText="1"/>
      <protection locked="0"/>
    </xf>
    <xf numFmtId="0" fontId="0" fillId="0" borderId="88" xfId="0" applyFont="1" applyFill="1" applyBorder="1" applyAlignment="1" applyProtection="1">
      <alignment horizontal="center" vertical="center" wrapText="1"/>
      <protection locked="0"/>
    </xf>
    <xf numFmtId="0" fontId="0" fillId="4" borderId="69" xfId="0" applyFont="1" applyFill="1" applyBorder="1" applyAlignment="1" applyProtection="1">
      <alignment horizontal="center" vertical="center" wrapText="1"/>
    </xf>
    <xf numFmtId="0" fontId="0" fillId="4" borderId="87" xfId="0" applyFont="1" applyFill="1" applyBorder="1" applyAlignment="1" applyProtection="1">
      <alignment horizontal="center" vertical="center" wrapText="1"/>
    </xf>
    <xf numFmtId="0" fontId="0" fillId="4" borderId="68" xfId="0" applyFont="1" applyFill="1" applyBorder="1" applyAlignment="1" applyProtection="1">
      <alignment horizontal="center" vertical="center" wrapText="1"/>
    </xf>
    <xf numFmtId="0" fontId="0" fillId="4" borderId="88" xfId="0" applyFont="1" applyFill="1" applyBorder="1" applyAlignment="1" applyProtection="1">
      <alignment horizontal="center" vertical="center" wrapText="1"/>
    </xf>
    <xf numFmtId="0" fontId="0" fillId="0" borderId="89" xfId="0" applyFill="1" applyBorder="1" applyAlignment="1" applyProtection="1">
      <alignment horizontal="center" vertical="center" wrapText="1"/>
      <protection locked="0"/>
    </xf>
    <xf numFmtId="0" fontId="25" fillId="4" borderId="90" xfId="0" applyFont="1" applyFill="1" applyBorder="1" applyAlignment="1" applyProtection="1">
      <alignment horizontal="center" vertical="center"/>
    </xf>
    <xf numFmtId="180" fontId="24" fillId="0" borderId="6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52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vertical="center" shrinkToFit="1"/>
    </xf>
    <xf numFmtId="0" fontId="15" fillId="4" borderId="59" xfId="0" applyFont="1" applyFill="1" applyBorder="1" applyAlignment="1" applyProtection="1">
      <alignment horizontal="center" vertical="center" shrinkToFit="1"/>
    </xf>
    <xf numFmtId="0" fontId="15" fillId="4" borderId="63" xfId="0" applyFont="1" applyFill="1" applyBorder="1" applyAlignment="1" applyProtection="1">
      <alignment horizontal="center" vertical="center" shrinkToFit="1"/>
    </xf>
    <xf numFmtId="0" fontId="15" fillId="4" borderId="94" xfId="0" applyFont="1" applyFill="1" applyBorder="1" applyAlignment="1" applyProtection="1">
      <alignment horizontal="center" vertical="center" shrinkToFit="1"/>
    </xf>
    <xf numFmtId="0" fontId="15" fillId="4" borderId="97" xfId="0" applyFont="1" applyFill="1" applyBorder="1" applyAlignment="1" applyProtection="1">
      <alignment horizontal="center" vertical="center" shrinkToFit="1"/>
    </xf>
    <xf numFmtId="0" fontId="0" fillId="4" borderId="31" xfId="0" applyFill="1" applyBorder="1" applyAlignment="1" applyProtection="1">
      <alignment horizontal="center" vertical="center" shrinkToFit="1"/>
    </xf>
    <xf numFmtId="0" fontId="0" fillId="4" borderId="8" xfId="0" applyNumberFormat="1" applyFont="1" applyFill="1" applyBorder="1" applyAlignment="1" applyProtection="1">
      <alignment horizontal="center" vertical="center" shrinkToFit="1"/>
    </xf>
    <xf numFmtId="0" fontId="0" fillId="4" borderId="28" xfId="0" applyNumberFormat="1" applyFont="1" applyFill="1" applyBorder="1" applyAlignment="1" applyProtection="1">
      <alignment horizontal="center" vertical="center" shrinkToFit="1"/>
    </xf>
    <xf numFmtId="0" fontId="0" fillId="4" borderId="27" xfId="0" applyNumberFormat="1" applyFont="1" applyFill="1" applyBorder="1" applyAlignment="1" applyProtection="1">
      <alignment horizontal="center" vertical="center" shrinkToFit="1"/>
    </xf>
    <xf numFmtId="0" fontId="0" fillId="4" borderId="32" xfId="0" applyNumberFormat="1" applyFont="1" applyFill="1" applyBorder="1" applyAlignment="1" applyProtection="1">
      <alignment horizontal="center" vertical="center" shrinkToFit="1"/>
    </xf>
    <xf numFmtId="0" fontId="0" fillId="4" borderId="31" xfId="0" applyNumberFormat="1" applyFont="1" applyFill="1" applyBorder="1" applyAlignment="1" applyProtection="1">
      <alignment horizontal="center" vertical="center" shrinkToFit="1"/>
    </xf>
    <xf numFmtId="0" fontId="16" fillId="4" borderId="0" xfId="0" applyFont="1" applyFill="1" applyBorder="1" applyAlignment="1" applyProtection="1">
      <alignment vertical="center"/>
    </xf>
    <xf numFmtId="0" fontId="16" fillId="4" borderId="19" xfId="0" applyFont="1" applyFill="1" applyBorder="1" applyAlignment="1" applyProtection="1">
      <alignment vertical="center"/>
    </xf>
    <xf numFmtId="0" fontId="23" fillId="4" borderId="98" xfId="0" applyFont="1" applyFill="1" applyBorder="1" applyAlignment="1" applyProtection="1">
      <alignment vertical="center" shrinkToFit="1"/>
    </xf>
    <xf numFmtId="0" fontId="23" fillId="4" borderId="99" xfId="0" applyFont="1" applyFill="1" applyBorder="1" applyAlignment="1" applyProtection="1">
      <alignment vertical="center" shrinkToFit="1"/>
    </xf>
    <xf numFmtId="0" fontId="0" fillId="4" borderId="100" xfId="0" applyFill="1" applyBorder="1" applyAlignment="1" applyProtection="1">
      <alignment horizontal="center" vertical="center"/>
    </xf>
    <xf numFmtId="0" fontId="12" fillId="4" borderId="52" xfId="0" applyFont="1" applyFill="1" applyBorder="1" applyAlignment="1" applyProtection="1">
      <alignment horizontal="center" vertical="center"/>
    </xf>
    <xf numFmtId="0" fontId="12" fillId="4" borderId="52" xfId="0" applyFont="1" applyFill="1" applyBorder="1" applyAlignment="1" applyProtection="1">
      <alignment horizontal="left" vertical="center"/>
    </xf>
    <xf numFmtId="0" fontId="24" fillId="4" borderId="101" xfId="0" applyFont="1" applyFill="1" applyBorder="1" applyAlignment="1" applyProtection="1">
      <alignment horizontal="center" vertical="center" shrinkToFit="1"/>
    </xf>
    <xf numFmtId="0" fontId="24" fillId="4" borderId="102" xfId="0" applyFont="1" applyFill="1" applyBorder="1" applyAlignment="1" applyProtection="1">
      <alignment horizontal="center" vertical="center" shrinkToFit="1"/>
    </xf>
    <xf numFmtId="0" fontId="17" fillId="4" borderId="103" xfId="0" applyFont="1" applyFill="1" applyBorder="1" applyAlignment="1" applyProtection="1">
      <alignment vertical="center" shrinkToFit="1"/>
    </xf>
    <xf numFmtId="0" fontId="16" fillId="4" borderId="104" xfId="0" applyFont="1" applyFill="1" applyBorder="1" applyAlignment="1" applyProtection="1">
      <alignment horizontal="center" vertical="center"/>
    </xf>
    <xf numFmtId="181" fontId="5" fillId="5" borderId="105" xfId="0" applyNumberFormat="1" applyFont="1" applyFill="1" applyBorder="1" applyAlignment="1">
      <alignment vertical="center" shrinkToFit="1"/>
    </xf>
    <xf numFmtId="181" fontId="5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65" xfId="0" applyFont="1" applyFill="1" applyBorder="1" applyAlignment="1">
      <alignment shrinkToFit="1"/>
    </xf>
    <xf numFmtId="0" fontId="0" fillId="0" borderId="73" xfId="0" applyFont="1" applyFill="1" applyBorder="1" applyAlignment="1" applyProtection="1">
      <alignment horizontal="center" vertical="center" wrapText="1"/>
      <protection locked="0"/>
    </xf>
    <xf numFmtId="0" fontId="0" fillId="4" borderId="72" xfId="0" applyFont="1" applyFill="1" applyBorder="1" applyAlignment="1" applyProtection="1">
      <alignment vertical="center" shrinkToFit="1"/>
    </xf>
    <xf numFmtId="0" fontId="0" fillId="4" borderId="72" xfId="0" applyFont="1" applyFill="1" applyBorder="1" applyAlignment="1" applyProtection="1">
      <alignment vertical="center" wrapText="1"/>
    </xf>
    <xf numFmtId="0" fontId="0" fillId="0" borderId="73" xfId="0" applyFont="1" applyFill="1" applyBorder="1" applyAlignment="1" applyProtection="1">
      <alignment horizontal="center" vertical="center" shrinkToFit="1"/>
    </xf>
    <xf numFmtId="0" fontId="15" fillId="4" borderId="33" xfId="0" applyNumberFormat="1" applyFont="1" applyFill="1" applyBorder="1" applyAlignment="1" applyProtection="1">
      <alignment horizontal="center" vertical="center" shrinkToFit="1"/>
    </xf>
    <xf numFmtId="0" fontId="15" fillId="4" borderId="22" xfId="0" applyFont="1" applyFill="1" applyBorder="1" applyAlignment="1" applyProtection="1">
      <alignment horizontal="center" vertical="center" shrinkToFit="1"/>
    </xf>
    <xf numFmtId="0" fontId="15" fillId="4" borderId="1" xfId="0" applyNumberFormat="1" applyFont="1" applyFill="1" applyBorder="1" applyAlignment="1" applyProtection="1">
      <alignment horizontal="center" vertical="center" shrinkToFit="1"/>
    </xf>
    <xf numFmtId="0" fontId="15" fillId="4" borderId="10" xfId="0" applyFont="1" applyFill="1" applyBorder="1" applyAlignment="1" applyProtection="1">
      <alignment horizontal="center" vertical="center" shrinkToFit="1"/>
    </xf>
    <xf numFmtId="0" fontId="15" fillId="4" borderId="38" xfId="0" applyNumberFormat="1" applyFont="1" applyFill="1" applyBorder="1" applyAlignment="1" applyProtection="1">
      <alignment horizontal="center" vertical="center" shrinkToFit="1"/>
    </xf>
    <xf numFmtId="0" fontId="15" fillId="4" borderId="41" xfId="0" applyFont="1" applyFill="1" applyBorder="1" applyAlignment="1" applyProtection="1">
      <alignment horizontal="center" vertical="center" shrinkToFit="1"/>
    </xf>
    <xf numFmtId="0" fontId="15" fillId="4" borderId="42" xfId="0" applyNumberFormat="1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</xf>
    <xf numFmtId="0" fontId="15" fillId="4" borderId="47" xfId="0" applyNumberFormat="1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center" vertical="center" shrinkToFit="1"/>
      <protection locked="0"/>
    </xf>
    <xf numFmtId="0" fontId="15" fillId="0" borderId="69" xfId="0" applyFont="1" applyFill="1" applyBorder="1" applyAlignment="1" applyProtection="1">
      <alignment horizontal="center" vertical="center" shrinkToFit="1"/>
      <protection locked="0"/>
    </xf>
    <xf numFmtId="0" fontId="15" fillId="0" borderId="33" xfId="0" applyFont="1" applyFill="1" applyBorder="1" applyAlignment="1" applyProtection="1">
      <alignment horizontal="center" vertical="center" shrinkToFit="1"/>
      <protection locked="0"/>
    </xf>
    <xf numFmtId="0" fontId="15" fillId="0" borderId="46" xfId="0" applyFont="1" applyFill="1" applyBorder="1" applyAlignment="1" applyProtection="1">
      <alignment horizontal="center" vertical="center" shrinkToFit="1"/>
      <protection locked="0"/>
    </xf>
    <xf numFmtId="0" fontId="15" fillId="0" borderId="91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92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5" fillId="0" borderId="93" xfId="0" applyFont="1" applyFill="1" applyBorder="1" applyAlignment="1" applyProtection="1">
      <alignment horizontal="center" vertical="center" shrinkToFit="1"/>
      <protection locked="0"/>
    </xf>
    <xf numFmtId="0" fontId="15" fillId="0" borderId="95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96" xfId="0" applyFont="1" applyFill="1" applyBorder="1" applyAlignment="1" applyProtection="1">
      <alignment horizontal="center" vertical="center" shrinkToFit="1"/>
      <protection locked="0"/>
    </xf>
    <xf numFmtId="180" fontId="24" fillId="4" borderId="66" xfId="0" applyNumberFormat="1" applyFont="1" applyFill="1" applyBorder="1" applyAlignment="1" applyProtection="1">
      <alignment horizontal="left" vertical="center" shrinkToFit="1"/>
    </xf>
    <xf numFmtId="0" fontId="24" fillId="0" borderId="101" xfId="0" applyFont="1" applyFill="1" applyBorder="1" applyAlignment="1" applyProtection="1">
      <alignment horizontal="center" vertical="center" shrinkToFit="1"/>
      <protection locked="0"/>
    </xf>
    <xf numFmtId="0" fontId="24" fillId="0" borderId="102" xfId="0" applyFont="1" applyFill="1" applyBorder="1" applyAlignment="1" applyProtection="1">
      <alignment horizontal="center" vertical="center" shrinkToFit="1"/>
      <protection locked="0"/>
    </xf>
    <xf numFmtId="0" fontId="18" fillId="4" borderId="0" xfId="0" applyFont="1" applyFill="1" applyAlignment="1" applyProtection="1">
      <alignment horizontal="right" vertical="center" textRotation="255" shrinkToFit="1"/>
    </xf>
    <xf numFmtId="0" fontId="0" fillId="4" borderId="33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79" xfId="0" applyFill="1" applyBorder="1" applyAlignment="1" applyProtection="1">
      <alignment horizontal="center" vertical="center" wrapText="1"/>
    </xf>
    <xf numFmtId="0" fontId="0" fillId="4" borderId="89" xfId="0" applyFill="1" applyBorder="1" applyAlignment="1" applyProtection="1">
      <alignment horizontal="center" vertical="center" wrapText="1"/>
    </xf>
    <xf numFmtId="0" fontId="0" fillId="4" borderId="35" xfId="0" applyFill="1" applyBorder="1" applyAlignment="1" applyProtection="1">
      <alignment horizontal="center" vertical="center" wrapText="1"/>
    </xf>
    <xf numFmtId="0" fontId="0" fillId="4" borderId="36" xfId="0" applyFill="1" applyBorder="1" applyAlignment="1" applyProtection="1">
      <alignment horizontal="center" vertical="center" wrapText="1"/>
    </xf>
    <xf numFmtId="0" fontId="0" fillId="4" borderId="82" xfId="0" applyFill="1" applyBorder="1" applyAlignment="1" applyProtection="1">
      <alignment horizontal="center" vertical="center" wrapText="1"/>
    </xf>
    <xf numFmtId="0" fontId="0" fillId="4" borderId="37" xfId="0" applyFill="1" applyBorder="1" applyAlignment="1" applyProtection="1">
      <alignment horizontal="center" vertical="center" wrapText="1"/>
    </xf>
    <xf numFmtId="0" fontId="0" fillId="4" borderId="34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83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38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9" xfId="0" applyFill="1" applyBorder="1" applyAlignment="1" applyProtection="1">
      <alignment horizontal="center" vertical="center" wrapText="1"/>
    </xf>
    <xf numFmtId="0" fontId="0" fillId="4" borderId="48" xfId="0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0" fillId="4" borderId="84" xfId="0" applyFill="1" applyBorder="1" applyAlignment="1" applyProtection="1">
      <alignment horizontal="center" vertical="center" wrapText="1"/>
    </xf>
    <xf numFmtId="0" fontId="0" fillId="4" borderId="41" xfId="0" applyFill="1" applyBorder="1" applyAlignment="1" applyProtection="1">
      <alignment horizontal="center" vertical="center" wrapText="1"/>
    </xf>
    <xf numFmtId="0" fontId="0" fillId="4" borderId="40" xfId="0" applyFill="1" applyBorder="1" applyAlignment="1" applyProtection="1">
      <alignment horizontal="center" vertical="center" wrapText="1"/>
    </xf>
    <xf numFmtId="0" fontId="0" fillId="4" borderId="42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 wrapText="1"/>
    </xf>
    <xf numFmtId="0" fontId="0" fillId="4" borderId="45" xfId="0" applyFill="1" applyBorder="1" applyAlignment="1" applyProtection="1">
      <alignment horizontal="center" vertical="center" wrapText="1"/>
    </xf>
    <xf numFmtId="0" fontId="0" fillId="4" borderId="85" xfId="0" applyFill="1" applyBorder="1" applyAlignment="1" applyProtection="1">
      <alignment horizontal="center" vertical="center" wrapText="1"/>
    </xf>
    <xf numFmtId="0" fontId="0" fillId="4" borderId="46" xfId="0" applyFill="1" applyBorder="1" applyAlignment="1" applyProtection="1">
      <alignment horizontal="center" vertical="center" wrapText="1"/>
    </xf>
    <xf numFmtId="0" fontId="0" fillId="4" borderId="43" xfId="0" applyFill="1" applyBorder="1" applyAlignment="1" applyProtection="1">
      <alignment horizontal="center" vertical="center" wrapText="1"/>
    </xf>
    <xf numFmtId="0" fontId="0" fillId="4" borderId="47" xfId="0" applyFill="1" applyBorder="1" applyAlignment="1" applyProtection="1">
      <alignment horizontal="center" vertical="center" wrapText="1"/>
    </xf>
    <xf numFmtId="0" fontId="0" fillId="4" borderId="49" xfId="0" applyFill="1" applyBorder="1" applyAlignment="1" applyProtection="1">
      <alignment horizontal="center" vertical="center" wrapText="1"/>
    </xf>
    <xf numFmtId="0" fontId="0" fillId="4" borderId="50" xfId="0" applyFill="1" applyBorder="1" applyAlignment="1" applyProtection="1">
      <alignment horizontal="center" vertical="center" wrapText="1"/>
    </xf>
    <xf numFmtId="0" fontId="0" fillId="4" borderId="81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0" fillId="4" borderId="62" xfId="0" applyFill="1" applyBorder="1" applyAlignment="1" applyProtection="1">
      <alignment horizontal="center" vertical="center" wrapText="1"/>
    </xf>
    <xf numFmtId="0" fontId="27" fillId="0" borderId="10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181" fontId="5" fillId="0" borderId="105" xfId="0" applyNumberFormat="1" applyFont="1" applyFill="1" applyBorder="1" applyAlignment="1">
      <alignment vertical="center" shrinkToFit="1"/>
    </xf>
    <xf numFmtId="0" fontId="5" fillId="0" borderId="76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/>
    </xf>
    <xf numFmtId="0" fontId="0" fillId="4" borderId="67" xfId="0" applyFont="1" applyFill="1" applyBorder="1" applyAlignment="1" applyProtection="1">
      <alignment horizontal="center" vertical="center" wrapText="1"/>
    </xf>
    <xf numFmtId="0" fontId="0" fillId="4" borderId="59" xfId="0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  <protection locked="0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73" xfId="0" applyFont="1" applyFill="1" applyBorder="1" applyAlignment="1" applyProtection="1">
      <alignment horizontal="center" vertical="center" shrinkToFit="1"/>
    </xf>
    <xf numFmtId="0" fontId="19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Fill="1" applyBorder="1" applyAlignment="1" applyProtection="1">
      <alignment horizontal="center" vertical="center" shrinkToFit="1"/>
      <protection locked="0"/>
    </xf>
    <xf numFmtId="0" fontId="19" fillId="4" borderId="37" xfId="0" applyFont="1" applyFill="1" applyBorder="1" applyAlignment="1" applyProtection="1">
      <alignment horizontal="center" vertical="center" shrinkToFit="1"/>
    </xf>
    <xf numFmtId="0" fontId="19" fillId="4" borderId="69" xfId="0" applyFont="1" applyFill="1" applyBorder="1" applyAlignment="1" applyProtection="1">
      <alignment horizontal="center" vertical="center" shrinkToFit="1"/>
    </xf>
    <xf numFmtId="0" fontId="19" fillId="4" borderId="33" xfId="0" applyFont="1" applyFill="1" applyBorder="1" applyAlignment="1" applyProtection="1">
      <alignment horizontal="center" vertical="center" shrinkToFit="1"/>
    </xf>
    <xf numFmtId="0" fontId="19" fillId="4" borderId="59" xfId="0" applyFont="1" applyFill="1" applyBorder="1" applyAlignment="1" applyProtection="1">
      <alignment horizontal="center" vertical="center" shrinkToFit="1"/>
    </xf>
    <xf numFmtId="179" fontId="19" fillId="4" borderId="53" xfId="0" applyNumberFormat="1" applyFont="1" applyFill="1" applyBorder="1" applyAlignment="1" applyProtection="1">
      <alignment horizontal="center" vertical="center" shrinkToFit="1"/>
    </xf>
    <xf numFmtId="179" fontId="19" fillId="4" borderId="3" xfId="0" applyNumberFormat="1" applyFont="1" applyFill="1" applyBorder="1" applyAlignment="1" applyProtection="1">
      <alignment horizontal="center" vertical="center" shrinkToFit="1"/>
    </xf>
    <xf numFmtId="179" fontId="19" fillId="4" borderId="54" xfId="0" applyNumberFormat="1" applyFont="1" applyFill="1" applyBorder="1" applyAlignment="1" applyProtection="1">
      <alignment horizontal="center"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Fill="1" applyBorder="1" applyAlignment="1" applyProtection="1">
      <alignment horizontal="center" vertical="center" shrinkToFit="1"/>
      <protection locked="0"/>
    </xf>
    <xf numFmtId="0" fontId="19" fillId="4" borderId="46" xfId="0" applyFont="1" applyFill="1" applyBorder="1" applyAlignment="1" applyProtection="1">
      <alignment horizontal="center" vertical="center" shrinkToFit="1"/>
    </xf>
    <xf numFmtId="0" fontId="19" fillId="4" borderId="91" xfId="0" applyFont="1" applyFill="1" applyBorder="1" applyAlignment="1" applyProtection="1">
      <alignment horizontal="center" vertical="center" shrinkToFit="1"/>
    </xf>
    <xf numFmtId="0" fontId="19" fillId="4" borderId="42" xfId="0" applyFont="1" applyFill="1" applyBorder="1" applyAlignment="1" applyProtection="1">
      <alignment horizontal="center" vertical="center" shrinkToFit="1"/>
    </xf>
    <xf numFmtId="0" fontId="19" fillId="4" borderId="63" xfId="0" applyFont="1" applyFill="1" applyBorder="1" applyAlignment="1" applyProtection="1">
      <alignment horizontal="center" vertical="center" shrinkToFit="1"/>
    </xf>
    <xf numFmtId="0" fontId="19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1" xfId="0" applyFont="1" applyFill="1" applyBorder="1" applyAlignment="1" applyProtection="1">
      <alignment horizontal="center" vertical="center" shrinkToFit="1"/>
      <protection locked="0"/>
    </xf>
    <xf numFmtId="0" fontId="19" fillId="4" borderId="92" xfId="0" applyFont="1" applyFill="1" applyBorder="1" applyAlignment="1" applyProtection="1">
      <alignment horizontal="center" vertical="center" shrinkToFit="1"/>
    </xf>
    <xf numFmtId="0" fontId="19" fillId="4" borderId="19" xfId="0" applyFont="1" applyFill="1" applyBorder="1" applyAlignment="1" applyProtection="1">
      <alignment horizontal="center" vertical="center" shrinkToFit="1"/>
    </xf>
    <xf numFmtId="0" fontId="19" fillId="4" borderId="93" xfId="0" applyFont="1" applyFill="1" applyBorder="1" applyAlignment="1" applyProtection="1">
      <alignment horizontal="center" vertical="center" shrinkToFit="1"/>
    </xf>
    <xf numFmtId="0" fontId="19" fillId="4" borderId="94" xfId="0" applyFont="1" applyFill="1" applyBorder="1" applyAlignment="1" applyProtection="1">
      <alignment horizontal="center" vertical="center" shrinkToFit="1"/>
    </xf>
    <xf numFmtId="179" fontId="19" fillId="4" borderId="55" xfId="0" applyNumberFormat="1" applyFont="1" applyFill="1" applyBorder="1" applyAlignment="1" applyProtection="1">
      <alignment horizontal="center" vertical="center" shrinkToFit="1"/>
    </xf>
    <xf numFmtId="179" fontId="19" fillId="4" borderId="2" xfId="0" applyNumberFormat="1" applyFont="1" applyFill="1" applyBorder="1" applyAlignment="1" applyProtection="1">
      <alignment horizontal="center" vertical="center" shrinkToFit="1"/>
    </xf>
    <xf numFmtId="179" fontId="19" fillId="4" borderId="56" xfId="0" applyNumberFormat="1" applyFont="1" applyFill="1" applyBorder="1" applyAlignment="1" applyProtection="1">
      <alignment horizontal="center" vertical="center" shrinkToFit="1"/>
    </xf>
    <xf numFmtId="0" fontId="1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Fill="1" applyBorder="1" applyAlignment="1" applyProtection="1">
      <alignment horizontal="center" vertical="center" shrinkToFit="1"/>
      <protection locked="0"/>
    </xf>
    <xf numFmtId="179" fontId="19" fillId="4" borderId="58" xfId="0" applyNumberFormat="1" applyFont="1" applyFill="1" applyBorder="1" applyAlignment="1" applyProtection="1">
      <alignment horizontal="center" vertical="center" shrinkToFit="1"/>
    </xf>
    <xf numFmtId="179" fontId="19" fillId="4" borderId="34" xfId="0" applyNumberFormat="1" applyFont="1" applyFill="1" applyBorder="1" applyAlignment="1" applyProtection="1">
      <alignment horizontal="center" vertical="center" shrinkToFit="1"/>
    </xf>
    <xf numFmtId="179" fontId="19" fillId="4" borderId="59" xfId="0" applyNumberFormat="1" applyFont="1" applyFill="1" applyBorder="1" applyAlignment="1" applyProtection="1">
      <alignment horizontal="center" vertical="center" shrinkToFit="1"/>
    </xf>
    <xf numFmtId="0" fontId="1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5" xfId="0" applyFont="1" applyFill="1" applyBorder="1" applyAlignment="1" applyProtection="1">
      <alignment horizontal="center" vertical="center" shrinkToFit="1"/>
      <protection locked="0"/>
    </xf>
    <xf numFmtId="0" fontId="19" fillId="4" borderId="95" xfId="0" applyFont="1" applyFill="1" applyBorder="1" applyAlignment="1" applyProtection="1">
      <alignment horizontal="center" vertical="center" shrinkToFit="1"/>
    </xf>
    <xf numFmtId="0" fontId="19" fillId="4" borderId="0" xfId="0" applyFont="1" applyFill="1" applyBorder="1" applyAlignment="1" applyProtection="1">
      <alignment horizontal="center" vertical="center" shrinkToFit="1"/>
    </xf>
    <xf numFmtId="0" fontId="19" fillId="4" borderId="96" xfId="0" applyFont="1" applyFill="1" applyBorder="1" applyAlignment="1" applyProtection="1">
      <alignment horizontal="center" vertical="center" shrinkToFit="1"/>
    </xf>
    <xf numFmtId="0" fontId="19" fillId="4" borderId="97" xfId="0" applyFont="1" applyFill="1" applyBorder="1" applyAlignment="1" applyProtection="1">
      <alignment horizontal="center" vertical="center" shrinkToFit="1"/>
    </xf>
    <xf numFmtId="179" fontId="19" fillId="4" borderId="60" xfId="0" applyNumberFormat="1" applyFont="1" applyFill="1" applyBorder="1" applyAlignment="1" applyProtection="1">
      <alignment horizontal="center" vertical="center" shrinkToFit="1"/>
    </xf>
    <xf numFmtId="179" fontId="19" fillId="4" borderId="39" xfId="0" applyNumberFormat="1" applyFont="1" applyFill="1" applyBorder="1" applyAlignment="1" applyProtection="1">
      <alignment horizontal="center" vertical="center" shrinkToFit="1"/>
    </xf>
    <xf numFmtId="179" fontId="19" fillId="4" borderId="61" xfId="0" applyNumberFormat="1" applyFont="1" applyFill="1" applyBorder="1" applyAlignment="1" applyProtection="1">
      <alignment horizontal="center" vertical="center" shrinkToFit="1"/>
    </xf>
    <xf numFmtId="179" fontId="19" fillId="4" borderId="23" xfId="0" applyNumberFormat="1" applyFont="1" applyFill="1" applyBorder="1" applyAlignment="1" applyProtection="1">
      <alignment horizontal="center" vertical="center" shrinkToFit="1"/>
    </xf>
    <xf numFmtId="179" fontId="19" fillId="4" borderId="4" xfId="0" applyNumberFormat="1" applyFont="1" applyFill="1" applyBorder="1" applyAlignment="1" applyProtection="1">
      <alignment horizontal="center" vertical="center" shrinkToFit="1"/>
    </xf>
    <xf numFmtId="179" fontId="19" fillId="4" borderId="63" xfId="0" applyNumberFormat="1" applyFont="1" applyFill="1" applyBorder="1" applyAlignment="1" applyProtection="1">
      <alignment horizontal="center" vertical="center" shrinkToFit="1"/>
    </xf>
    <xf numFmtId="0" fontId="19" fillId="4" borderId="31" xfId="0" applyFont="1" applyFill="1" applyBorder="1" applyAlignment="1" applyProtection="1">
      <alignment horizontal="center" vertical="center" shrinkToFit="1"/>
    </xf>
    <xf numFmtId="0" fontId="19" fillId="4" borderId="8" xfId="0" applyNumberFormat="1" applyFont="1" applyFill="1" applyBorder="1" applyAlignment="1" applyProtection="1">
      <alignment horizontal="center" vertical="center" shrinkToFit="1"/>
    </xf>
    <xf numFmtId="0" fontId="19" fillId="4" borderId="28" xfId="0" applyNumberFormat="1" applyFont="1" applyFill="1" applyBorder="1" applyAlignment="1" applyProtection="1">
      <alignment horizontal="center" vertical="center" shrinkToFit="1"/>
    </xf>
    <xf numFmtId="0" fontId="19" fillId="4" borderId="27" xfId="0" applyNumberFormat="1" applyFont="1" applyFill="1" applyBorder="1" applyAlignment="1" applyProtection="1">
      <alignment horizontal="center" vertical="center" shrinkToFit="1"/>
    </xf>
    <xf numFmtId="0" fontId="19" fillId="4" borderId="32" xfId="0" applyNumberFormat="1" applyFont="1" applyFill="1" applyBorder="1" applyAlignment="1" applyProtection="1">
      <alignment horizontal="center" vertical="center" shrinkToFit="1"/>
    </xf>
    <xf numFmtId="0" fontId="19" fillId="4" borderId="31" xfId="0" applyNumberFormat="1" applyFont="1" applyFill="1" applyBorder="1" applyAlignment="1" applyProtection="1">
      <alignment horizontal="center" vertical="center" shrinkToFit="1"/>
    </xf>
    <xf numFmtId="179" fontId="19" fillId="4" borderId="65" xfId="0" applyNumberFormat="1" applyFont="1" applyFill="1" applyBorder="1" applyAlignment="1" applyProtection="1">
      <alignment horizontal="center" vertical="center" shrinkToFit="1"/>
    </xf>
    <xf numFmtId="179" fontId="19" fillId="4" borderId="8" xfId="0" applyNumberFormat="1" applyFont="1" applyFill="1" applyBorder="1" applyAlignment="1" applyProtection="1">
      <alignment horizontal="center" vertical="center" shrinkToFit="1"/>
    </xf>
    <xf numFmtId="179" fontId="19" fillId="4" borderId="66" xfId="0" applyNumberFormat="1" applyFont="1" applyFill="1" applyBorder="1" applyAlignment="1" applyProtection="1">
      <alignment horizontal="center" vertical="center" shrinkToFit="1"/>
    </xf>
    <xf numFmtId="0" fontId="29" fillId="4" borderId="52" xfId="0" applyFont="1" applyFill="1" applyBorder="1" applyAlignment="1" applyProtection="1">
      <alignment horizontal="center" vertical="center" shrinkToFit="1"/>
    </xf>
    <xf numFmtId="0" fontId="0" fillId="4" borderId="72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69" xfId="0" applyFont="1" applyFill="1" applyBorder="1" applyAlignment="1" applyProtection="1">
      <alignment horizontal="center" vertical="center" wrapText="1"/>
    </xf>
    <xf numFmtId="0" fontId="0" fillId="4" borderId="69" xfId="0" applyFill="1" applyBorder="1" applyAlignment="1" applyProtection="1">
      <alignment horizontal="center" vertical="center" wrapText="1"/>
    </xf>
    <xf numFmtId="0" fontId="0" fillId="4" borderId="58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 wrapText="1"/>
    </xf>
    <xf numFmtId="0" fontId="0" fillId="4" borderId="66" xfId="0" applyFill="1" applyBorder="1" applyAlignment="1" applyProtection="1">
      <alignment horizontal="center" vertical="center"/>
    </xf>
    <xf numFmtId="0" fontId="0" fillId="4" borderId="59" xfId="0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/>
    </xf>
    <xf numFmtId="0" fontId="17" fillId="4" borderId="72" xfId="0" applyFont="1" applyFill="1" applyBorder="1" applyAlignment="1" applyProtection="1">
      <alignment vertical="center" shrinkToFit="1"/>
    </xf>
    <xf numFmtId="0" fontId="16" fillId="4" borderId="24" xfId="0" applyFont="1" applyFill="1" applyBorder="1" applyAlignment="1" applyProtection="1">
      <alignment horizontal="center" vertical="center" shrinkToFit="1"/>
    </xf>
    <xf numFmtId="0" fontId="2" fillId="6" borderId="0" xfId="0" applyFont="1" applyFill="1" applyAlignment="1" applyProtection="1">
      <alignment horizontal="right" vertical="center" textRotation="255" shrinkToFit="1"/>
      <protection locked="0"/>
    </xf>
    <xf numFmtId="0" fontId="0" fillId="8" borderId="64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vertical="center" wrapText="1"/>
    </xf>
    <xf numFmtId="177" fontId="8" fillId="4" borderId="19" xfId="0" applyNumberFormat="1" applyFont="1" applyFill="1" applyBorder="1" applyAlignment="1" applyProtection="1">
      <alignment vertical="center"/>
    </xf>
    <xf numFmtId="181" fontId="5" fillId="9" borderId="105" xfId="0" applyNumberFormat="1" applyFont="1" applyFill="1" applyBorder="1" applyAlignment="1" applyProtection="1">
      <alignment horizontal="center" vertical="center" shrinkToFit="1"/>
      <protection locked="0"/>
    </xf>
    <xf numFmtId="0" fontId="5" fillId="9" borderId="76" xfId="0" applyFont="1" applyFill="1" applyBorder="1" applyAlignment="1" applyProtection="1">
      <alignment horizontal="center" vertical="center"/>
      <protection locked="0"/>
    </xf>
    <xf numFmtId="0" fontId="5" fillId="9" borderId="77" xfId="0" applyFont="1" applyFill="1" applyBorder="1" applyAlignment="1">
      <alignment horizontal="center" vertical="center"/>
    </xf>
    <xf numFmtId="0" fontId="5" fillId="9" borderId="78" xfId="0" applyFont="1" applyFill="1" applyBorder="1" applyAlignment="1" applyProtection="1">
      <alignment horizontal="center" vertical="center"/>
      <protection locked="0"/>
    </xf>
    <xf numFmtId="0" fontId="0" fillId="9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31" fillId="0" borderId="106" xfId="0" applyFont="1" applyFill="1" applyBorder="1" applyAlignment="1">
      <alignment horizontal="distributed" vertical="center" indent="1"/>
    </xf>
    <xf numFmtId="0" fontId="32" fillId="0" borderId="106" xfId="0" applyFont="1" applyFill="1" applyBorder="1" applyAlignment="1">
      <alignment horizontal="distributed" vertical="center" indent="1"/>
    </xf>
    <xf numFmtId="0" fontId="27" fillId="0" borderId="106" xfId="0" applyFont="1" applyFill="1" applyBorder="1" applyAlignment="1">
      <alignment horizontal="center" vertical="center" wrapText="1"/>
    </xf>
    <xf numFmtId="0" fontId="36" fillId="4" borderId="0" xfId="0" applyFont="1" applyFill="1" applyAlignment="1" applyProtection="1">
      <alignment horizontal="center"/>
    </xf>
    <xf numFmtId="0" fontId="34" fillId="4" borderId="0" xfId="0" applyFont="1" applyFill="1" applyAlignment="1" applyProtection="1">
      <alignment horizontal="center" vertical="center" shrinkToFit="1"/>
    </xf>
    <xf numFmtId="0" fontId="37" fillId="0" borderId="106" xfId="0" applyFont="1" applyBorder="1" applyAlignment="1">
      <alignment horizontal="center" vertical="center" shrinkToFit="1"/>
    </xf>
    <xf numFmtId="0" fontId="38" fillId="0" borderId="106" xfId="0" applyFont="1" applyBorder="1" applyAlignment="1">
      <alignment horizontal="center" vertical="center" shrinkToFit="1"/>
    </xf>
    <xf numFmtId="0" fontId="39" fillId="10" borderId="106" xfId="0" applyFont="1" applyFill="1" applyBorder="1" applyAlignment="1" applyProtection="1">
      <alignment horizontal="center" vertical="center" shrinkToFit="1"/>
    </xf>
    <xf numFmtId="0" fontId="39" fillId="10" borderId="106" xfId="0" applyFont="1" applyFill="1" applyBorder="1" applyAlignment="1" applyProtection="1">
      <alignment horizontal="distributed" vertical="center" indent="2" shrinkToFit="1"/>
    </xf>
    <xf numFmtId="0" fontId="40" fillId="0" borderId="106" xfId="1" applyFont="1" applyBorder="1" applyAlignment="1">
      <alignment horizontal="center" vertical="center" shrinkToFit="1"/>
    </xf>
    <xf numFmtId="0" fontId="42" fillId="4" borderId="0" xfId="1" applyFont="1" applyFill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/>
    </xf>
    <xf numFmtId="0" fontId="44" fillId="4" borderId="131" xfId="0" applyFont="1" applyFill="1" applyBorder="1" applyAlignment="1" applyProtection="1">
      <alignment horizontal="distributed" vertical="center" indent="2"/>
    </xf>
    <xf numFmtId="0" fontId="45" fillId="4" borderId="0" xfId="0" applyFont="1" applyFill="1" applyAlignment="1" applyProtection="1">
      <alignment horizontal="center"/>
    </xf>
    <xf numFmtId="0" fontId="46" fillId="4" borderId="0" xfId="1" applyFont="1" applyFill="1" applyAlignment="1" applyProtection="1">
      <alignment horizontal="center" vertical="center" shrinkToFi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0" fontId="47" fillId="5" borderId="0" xfId="0" applyFont="1" applyFill="1" applyAlignment="1">
      <alignment horizontal="center" vertical="center" shrinkToFit="1"/>
    </xf>
    <xf numFmtId="182" fontId="0" fillId="5" borderId="0" xfId="0" applyNumberFormat="1" applyFill="1" applyAlignment="1">
      <alignment horizontal="center" vertical="center" shrinkToFit="1"/>
    </xf>
    <xf numFmtId="0" fontId="0" fillId="4" borderId="19" xfId="0" applyFill="1" applyBorder="1" applyAlignment="1" applyProtection="1">
      <alignment horizontal="center" vertical="center"/>
    </xf>
    <xf numFmtId="0" fontId="25" fillId="4" borderId="19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9" fillId="4" borderId="91" xfId="0" applyFont="1" applyFill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center" vertical="center" shrinkToFit="1"/>
    </xf>
    <xf numFmtId="0" fontId="18" fillId="4" borderId="19" xfId="0" applyFont="1" applyFill="1" applyBorder="1" applyAlignment="1" applyProtection="1">
      <alignment horizontal="left" vertical="center" wrapText="1"/>
    </xf>
    <xf numFmtId="177" fontId="8" fillId="4" borderId="19" xfId="0" applyNumberFormat="1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178" fontId="8" fillId="4" borderId="19" xfId="0" applyNumberFormat="1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0" fillId="4" borderId="28" xfId="0" applyFont="1" applyFill="1" applyBorder="1" applyAlignment="1" applyProtection="1">
      <alignment horizontal="distributed" vertical="center" indent="1"/>
    </xf>
    <xf numFmtId="0" fontId="0" fillId="4" borderId="111" xfId="0" applyFont="1" applyFill="1" applyBorder="1" applyAlignment="1" applyProtection="1">
      <alignment horizontal="distributed" vertical="center" indent="1"/>
    </xf>
    <xf numFmtId="0" fontId="0" fillId="4" borderId="66" xfId="0" applyFont="1" applyFill="1" applyBorder="1" applyAlignment="1" applyProtection="1">
      <alignment horizontal="distributed" vertical="center" indent="1"/>
    </xf>
    <xf numFmtId="0" fontId="26" fillId="4" borderId="90" xfId="0" applyFont="1" applyFill="1" applyBorder="1" applyAlignment="1" applyProtection="1">
      <alignment horizontal="center" vertical="center" shrinkToFit="1"/>
    </xf>
    <xf numFmtId="0" fontId="26" fillId="4" borderId="111" xfId="0" applyFont="1" applyFill="1" applyBorder="1" applyAlignment="1" applyProtection="1">
      <alignment horizontal="center" vertical="center" shrinkToFit="1"/>
    </xf>
    <xf numFmtId="0" fontId="26" fillId="4" borderId="66" xfId="0" applyFont="1" applyFill="1" applyBorder="1" applyAlignment="1" applyProtection="1">
      <alignment horizontal="center" vertical="center" shrinkToFit="1"/>
    </xf>
    <xf numFmtId="0" fontId="0" fillId="4" borderId="109" xfId="0" applyFill="1" applyBorder="1" applyAlignment="1" applyProtection="1">
      <alignment horizontal="center" vertical="center"/>
    </xf>
    <xf numFmtId="0" fontId="0" fillId="4" borderId="110" xfId="0" applyFill="1" applyBorder="1" applyAlignment="1" applyProtection="1">
      <alignment horizontal="center" vertical="center"/>
    </xf>
    <xf numFmtId="0" fontId="0" fillId="4" borderId="119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4" borderId="94" xfId="0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 vertical="center" wrapText="1"/>
    </xf>
    <xf numFmtId="0" fontId="0" fillId="4" borderId="38" xfId="0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vertical="center" wrapText="1"/>
    </xf>
    <xf numFmtId="0" fontId="0" fillId="4" borderId="41" xfId="0" applyFill="1" applyBorder="1" applyAlignment="1" applyProtection="1">
      <alignment horizontal="center" vertical="center" wrapText="1"/>
    </xf>
    <xf numFmtId="0" fontId="0" fillId="4" borderId="37" xfId="0" applyFill="1" applyBorder="1" applyAlignment="1" applyProtection="1">
      <alignment horizontal="center" vertical="center" wrapText="1"/>
    </xf>
    <xf numFmtId="0" fontId="0" fillId="4" borderId="40" xfId="0" applyFill="1" applyBorder="1" applyAlignment="1" applyProtection="1">
      <alignment horizontal="center" vertical="center" wrapText="1"/>
    </xf>
    <xf numFmtId="0" fontId="0" fillId="4" borderId="34" xfId="0" applyFill="1" applyBorder="1" applyAlignment="1" applyProtection="1">
      <alignment horizontal="center" vertical="center" wrapText="1"/>
    </xf>
    <xf numFmtId="0" fontId="0" fillId="4" borderId="39" xfId="0" applyFill="1" applyBorder="1" applyAlignment="1" applyProtection="1">
      <alignment horizontal="center" vertical="center" wrapText="1"/>
    </xf>
    <xf numFmtId="0" fontId="0" fillId="4" borderId="112" xfId="0" applyFill="1" applyBorder="1" applyAlignment="1" applyProtection="1">
      <alignment horizontal="center" vertical="center" wrapText="1"/>
    </xf>
    <xf numFmtId="0" fontId="0" fillId="4" borderId="116" xfId="0" applyFill="1" applyBorder="1" applyAlignment="1" applyProtection="1">
      <alignment horizontal="center" vertical="center" wrapText="1"/>
    </xf>
    <xf numFmtId="0" fontId="0" fillId="4" borderId="123" xfId="0" applyFill="1" applyBorder="1" applyAlignment="1" applyProtection="1">
      <alignment horizontal="center" vertical="center" textRotation="255" wrapText="1"/>
    </xf>
    <xf numFmtId="0" fontId="0" fillId="4" borderId="93" xfId="0" applyFill="1" applyBorder="1" applyAlignment="1" applyProtection="1">
      <alignment horizontal="center" vertical="center" textRotation="255" wrapText="1"/>
    </xf>
    <xf numFmtId="0" fontId="5" fillId="4" borderId="65" xfId="0" applyFont="1" applyFill="1" applyBorder="1" applyAlignment="1" applyProtection="1">
      <alignment horizontal="center" vertical="center"/>
    </xf>
    <xf numFmtId="0" fontId="5" fillId="4" borderId="111" xfId="0" applyFont="1" applyFill="1" applyBorder="1" applyAlignment="1" applyProtection="1">
      <alignment horizontal="center" vertical="center"/>
    </xf>
    <xf numFmtId="0" fontId="5" fillId="4" borderId="117" xfId="0" applyFont="1" applyFill="1" applyBorder="1" applyAlignment="1" applyProtection="1">
      <alignment horizontal="center" vertical="center"/>
    </xf>
    <xf numFmtId="0" fontId="19" fillId="4" borderId="111" xfId="0" applyFont="1" applyFill="1" applyBorder="1" applyAlignment="1" applyProtection="1">
      <alignment horizontal="center" vertical="center" shrinkToFit="1"/>
    </xf>
    <xf numFmtId="0" fontId="0" fillId="4" borderId="53" xfId="0" applyFill="1" applyBorder="1" applyAlignment="1" applyProtection="1">
      <alignment horizontal="distributed" vertical="center" indent="1"/>
    </xf>
    <xf numFmtId="0" fontId="0" fillId="4" borderId="67" xfId="0" applyFill="1" applyBorder="1" applyAlignment="1" applyProtection="1">
      <alignment horizontal="distributed" vertical="center" indent="1"/>
    </xf>
    <xf numFmtId="0" fontId="0" fillId="4" borderId="54" xfId="0" applyFill="1" applyBorder="1" applyAlignment="1" applyProtection="1">
      <alignment horizontal="distributed" vertical="center" indent="1"/>
    </xf>
    <xf numFmtId="0" fontId="0" fillId="4" borderId="60" xfId="0" applyFill="1" applyBorder="1" applyAlignment="1" applyProtection="1">
      <alignment horizontal="distributed" vertical="center" indent="1"/>
    </xf>
    <xf numFmtId="0" fontId="0" fillId="4" borderId="68" xfId="0" applyFill="1" applyBorder="1" applyAlignment="1" applyProtection="1">
      <alignment horizontal="distributed" vertical="center" indent="1"/>
    </xf>
    <xf numFmtId="0" fontId="0" fillId="4" borderId="61" xfId="0" applyFill="1" applyBorder="1" applyAlignment="1" applyProtection="1">
      <alignment horizontal="distributed" vertical="center" indent="1"/>
    </xf>
    <xf numFmtId="0" fontId="0" fillId="4" borderId="58" xfId="0" applyFill="1" applyBorder="1" applyAlignment="1" applyProtection="1">
      <alignment horizontal="distributed" vertical="center" indent="1"/>
    </xf>
    <xf numFmtId="0" fontId="0" fillId="4" borderId="69" xfId="0" applyFill="1" applyBorder="1" applyAlignment="1" applyProtection="1">
      <alignment horizontal="distributed" vertical="center" indent="1"/>
    </xf>
    <xf numFmtId="0" fontId="0" fillId="4" borderId="59" xfId="0" applyFill="1" applyBorder="1" applyAlignment="1" applyProtection="1">
      <alignment horizontal="distributed" vertical="center" indent="1"/>
    </xf>
    <xf numFmtId="0" fontId="0" fillId="4" borderId="23" xfId="0" applyFill="1" applyBorder="1" applyAlignment="1" applyProtection="1">
      <alignment horizontal="distributed" vertical="center" indent="1"/>
    </xf>
    <xf numFmtId="0" fontId="0" fillId="4" borderId="91" xfId="0" applyFill="1" applyBorder="1" applyAlignment="1" applyProtection="1">
      <alignment horizontal="distributed" vertical="center" indent="1"/>
    </xf>
    <xf numFmtId="0" fontId="0" fillId="4" borderId="63" xfId="0" applyFill="1" applyBorder="1" applyAlignment="1" applyProtection="1">
      <alignment horizontal="distributed" vertical="center" indent="1"/>
    </xf>
    <xf numFmtId="0" fontId="0" fillId="4" borderId="55" xfId="0" applyFill="1" applyBorder="1" applyAlignment="1" applyProtection="1">
      <alignment horizontal="distributed" vertical="center" indent="1"/>
    </xf>
    <xf numFmtId="0" fontId="0" fillId="4" borderId="107" xfId="0" applyFill="1" applyBorder="1" applyAlignment="1" applyProtection="1">
      <alignment horizontal="distributed" vertical="center" indent="1"/>
    </xf>
    <xf numFmtId="0" fontId="0" fillId="4" borderId="56" xfId="0" applyFill="1" applyBorder="1" applyAlignment="1" applyProtection="1">
      <alignment horizontal="distributed" vertical="center" indent="1"/>
    </xf>
    <xf numFmtId="0" fontId="0" fillId="4" borderId="60" xfId="0" applyFill="1" applyBorder="1" applyAlignment="1" applyProtection="1">
      <alignment horizontal="distributed" vertical="center"/>
    </xf>
    <xf numFmtId="0" fontId="0" fillId="4" borderId="68" xfId="0" applyFill="1" applyBorder="1" applyAlignment="1" applyProtection="1">
      <alignment horizontal="distributed" vertical="center"/>
    </xf>
    <xf numFmtId="0" fontId="0" fillId="4" borderId="69" xfId="0" applyFill="1" applyBorder="1" applyAlignment="1" applyProtection="1">
      <alignment horizontal="center" vertical="center" wrapText="1"/>
    </xf>
    <xf numFmtId="0" fontId="0" fillId="4" borderId="59" xfId="0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4" borderId="54" xfId="0" applyFont="1" applyFill="1" applyBorder="1" applyAlignment="1" applyProtection="1">
      <alignment horizontal="center" vertical="center" wrapText="1"/>
    </xf>
    <xf numFmtId="0" fontId="3" fillId="4" borderId="116" xfId="0" applyFont="1" applyFill="1" applyBorder="1" applyAlignment="1" applyProtection="1">
      <alignment horizontal="center" vertical="center" wrapText="1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1" xfId="0" applyFont="1" applyFill="1" applyBorder="1" applyAlignment="1" applyProtection="1">
      <alignment horizontal="center" vertical="center" wrapText="1"/>
    </xf>
    <xf numFmtId="0" fontId="3" fillId="4" borderId="65" xfId="0" applyFont="1" applyFill="1" applyBorder="1" applyAlignment="1" applyProtection="1">
      <alignment horizontal="center" vertical="center"/>
    </xf>
    <xf numFmtId="0" fontId="3" fillId="4" borderId="111" xfId="0" applyFont="1" applyFill="1" applyBorder="1" applyAlignment="1" applyProtection="1">
      <alignment horizontal="center" vertical="center"/>
    </xf>
    <xf numFmtId="0" fontId="0" fillId="4" borderId="111" xfId="0" applyFill="1" applyBorder="1" applyAlignment="1" applyProtection="1">
      <alignment horizontal="center" vertical="center"/>
    </xf>
    <xf numFmtId="0" fontId="0" fillId="4" borderId="66" xfId="0" applyFill="1" applyBorder="1" applyAlignment="1" applyProtection="1">
      <alignment horizontal="center" vertical="center"/>
    </xf>
    <xf numFmtId="0" fontId="0" fillId="4" borderId="58" xfId="0" applyFill="1" applyBorder="1" applyAlignment="1" applyProtection="1">
      <alignment horizontal="center" vertical="center"/>
    </xf>
    <xf numFmtId="0" fontId="0" fillId="4" borderId="69" xfId="0" applyFill="1" applyBorder="1" applyAlignment="1" applyProtection="1">
      <alignment horizontal="center" vertical="center"/>
    </xf>
    <xf numFmtId="0" fontId="0" fillId="4" borderId="58" xfId="0" applyFill="1" applyBorder="1" applyAlignment="1" applyProtection="1">
      <alignment horizontal="center" vertical="center" wrapText="1"/>
    </xf>
    <xf numFmtId="0" fontId="0" fillId="4" borderId="53" xfId="0" applyFill="1" applyBorder="1" applyAlignment="1" applyProtection="1">
      <alignment horizontal="center" vertical="center" shrinkToFit="1"/>
    </xf>
    <xf numFmtId="0" fontId="0" fillId="4" borderId="67" xfId="0" applyFill="1" applyBorder="1" applyAlignment="1" applyProtection="1">
      <alignment horizontal="center" vertical="center" shrinkToFit="1"/>
    </xf>
    <xf numFmtId="0" fontId="0" fillId="4" borderId="9" xfId="0" applyFill="1" applyBorder="1" applyAlignment="1" applyProtection="1">
      <alignment horizontal="center" vertical="center" shrinkToFit="1"/>
    </xf>
    <xf numFmtId="0" fontId="0" fillId="4" borderId="53" xfId="0" applyFill="1" applyBorder="1" applyAlignment="1" applyProtection="1">
      <alignment horizontal="distributed" vertical="center"/>
    </xf>
    <xf numFmtId="0" fontId="0" fillId="4" borderId="67" xfId="0" applyFill="1" applyBorder="1" applyAlignment="1" applyProtection="1">
      <alignment horizontal="distributed" vertical="center"/>
    </xf>
    <xf numFmtId="0" fontId="0" fillId="4" borderId="60" xfId="0" applyFill="1" applyBorder="1" applyAlignment="1" applyProtection="1">
      <alignment horizontal="center" vertical="center" shrinkToFit="1"/>
    </xf>
    <xf numFmtId="0" fontId="0" fillId="4" borderId="68" xfId="0" applyFill="1" applyBorder="1" applyAlignment="1" applyProtection="1">
      <alignment horizontal="center" vertical="center" shrinkToFit="1"/>
    </xf>
    <xf numFmtId="0" fontId="0" fillId="4" borderId="40" xfId="0" applyFill="1" applyBorder="1" applyAlignment="1" applyProtection="1">
      <alignment horizontal="center" vertical="center" shrinkToFit="1"/>
    </xf>
    <xf numFmtId="0" fontId="28" fillId="0" borderId="53" xfId="0" applyFont="1" applyFill="1" applyBorder="1" applyAlignment="1" applyProtection="1">
      <alignment horizontal="distributed" vertical="center" indent="1" shrinkToFit="1"/>
      <protection locked="0"/>
    </xf>
    <xf numFmtId="0" fontId="28" fillId="0" borderId="67" xfId="0" applyFont="1" applyFill="1" applyBorder="1" applyAlignment="1" applyProtection="1">
      <alignment horizontal="distributed" vertical="center" indent="1" shrinkToFit="1"/>
      <protection locked="0"/>
    </xf>
    <xf numFmtId="0" fontId="28" fillId="0" borderId="54" xfId="0" applyFont="1" applyFill="1" applyBorder="1" applyAlignment="1" applyProtection="1">
      <alignment horizontal="distributed" vertical="center" indent="1" shrinkToFit="1"/>
      <protection locked="0"/>
    </xf>
    <xf numFmtId="0" fontId="28" fillId="0" borderId="60" xfId="0" applyFont="1" applyFill="1" applyBorder="1" applyAlignment="1" applyProtection="1">
      <alignment horizontal="distributed" vertical="center" indent="1" shrinkToFit="1"/>
      <protection locked="0"/>
    </xf>
    <xf numFmtId="0" fontId="28" fillId="0" borderId="68" xfId="0" applyFont="1" applyFill="1" applyBorder="1" applyAlignment="1" applyProtection="1">
      <alignment horizontal="distributed" vertical="center" indent="1" shrinkToFit="1"/>
      <protection locked="0"/>
    </xf>
    <xf numFmtId="0" fontId="28" fillId="0" borderId="61" xfId="0" applyFont="1" applyFill="1" applyBorder="1" applyAlignment="1" applyProtection="1">
      <alignment horizontal="distributed" vertical="center" indent="1" shrinkToFit="1"/>
      <protection locked="0"/>
    </xf>
    <xf numFmtId="0" fontId="28" fillId="0" borderId="23" xfId="0" applyFont="1" applyFill="1" applyBorder="1" applyAlignment="1" applyProtection="1">
      <alignment horizontal="distributed" vertical="center" indent="1" shrinkToFit="1"/>
      <protection locked="0"/>
    </xf>
    <xf numFmtId="0" fontId="28" fillId="0" borderId="91" xfId="0" applyFont="1" applyFill="1" applyBorder="1" applyAlignment="1" applyProtection="1">
      <alignment horizontal="distributed" vertical="center" indent="1" shrinkToFit="1"/>
      <protection locked="0"/>
    </xf>
    <xf numFmtId="0" fontId="28" fillId="0" borderId="63" xfId="0" applyFont="1" applyFill="1" applyBorder="1" applyAlignment="1" applyProtection="1">
      <alignment horizontal="distributed" vertical="center" indent="1" shrinkToFit="1"/>
      <protection locked="0"/>
    </xf>
    <xf numFmtId="0" fontId="0" fillId="4" borderId="34" xfId="0" applyFill="1" applyBorder="1" applyAlignment="1" applyProtection="1">
      <alignment horizontal="center" vertical="center" textRotation="255" wrapText="1"/>
    </xf>
    <xf numFmtId="0" fontId="0" fillId="4" borderId="108" xfId="0" applyFont="1" applyFill="1" applyBorder="1" applyAlignment="1" applyProtection="1">
      <alignment horizontal="center" vertical="center" textRotation="255" wrapText="1"/>
    </xf>
    <xf numFmtId="0" fontId="0" fillId="4" borderId="39" xfId="0" applyFont="1" applyFill="1" applyBorder="1" applyAlignment="1" applyProtection="1">
      <alignment horizontal="center" vertical="center" textRotation="255" wrapText="1"/>
    </xf>
    <xf numFmtId="0" fontId="28" fillId="0" borderId="58" xfId="0" applyFont="1" applyFill="1" applyBorder="1" applyAlignment="1" applyProtection="1">
      <alignment horizontal="distributed" vertical="center" indent="1" shrinkToFit="1"/>
      <protection locked="0"/>
    </xf>
    <xf numFmtId="0" fontId="28" fillId="0" borderId="69" xfId="0" applyFont="1" applyFill="1" applyBorder="1" applyAlignment="1" applyProtection="1">
      <alignment horizontal="distributed" vertical="center" indent="1" shrinkToFit="1"/>
      <protection locked="0"/>
    </xf>
    <xf numFmtId="0" fontId="28" fillId="0" borderId="59" xfId="0" applyFont="1" applyFill="1" applyBorder="1" applyAlignment="1" applyProtection="1">
      <alignment horizontal="distributed" vertical="center" indent="1" shrinkToFit="1"/>
      <protection locked="0"/>
    </xf>
    <xf numFmtId="0" fontId="28" fillId="0" borderId="55" xfId="0" applyFont="1" applyFill="1" applyBorder="1" applyAlignment="1" applyProtection="1">
      <alignment horizontal="distributed" vertical="center" indent="1" shrinkToFit="1"/>
      <protection locked="0"/>
    </xf>
    <xf numFmtId="0" fontId="28" fillId="0" borderId="107" xfId="0" applyFont="1" applyFill="1" applyBorder="1" applyAlignment="1" applyProtection="1">
      <alignment horizontal="distributed" vertical="center" indent="1" shrinkToFit="1"/>
      <protection locked="0"/>
    </xf>
    <xf numFmtId="0" fontId="28" fillId="0" borderId="56" xfId="0" applyFont="1" applyFill="1" applyBorder="1" applyAlignment="1" applyProtection="1">
      <alignment horizontal="distributed" vertical="center" indent="1" shrinkToFit="1"/>
      <protection locked="0"/>
    </xf>
    <xf numFmtId="0" fontId="0" fillId="4" borderId="33" xfId="0" applyFill="1" applyBorder="1" applyAlignment="1" applyProtection="1">
      <alignment horizontal="center" vertical="center" textRotation="255" wrapText="1"/>
    </xf>
    <xf numFmtId="0" fontId="0" fillId="4" borderId="96" xfId="0" applyFont="1" applyFill="1" applyBorder="1" applyAlignment="1" applyProtection="1">
      <alignment horizontal="center" vertical="center" textRotation="255" wrapText="1"/>
    </xf>
    <xf numFmtId="0" fontId="0" fillId="4" borderId="38" xfId="0" applyFont="1" applyFill="1" applyBorder="1" applyAlignment="1" applyProtection="1">
      <alignment horizontal="center" vertical="center" textRotation="255" wrapText="1"/>
    </xf>
    <xf numFmtId="0" fontId="0" fillId="4" borderId="22" xfId="0" applyFill="1" applyBorder="1" applyAlignment="1" applyProtection="1">
      <alignment horizontal="center" vertical="center" textRotation="255" wrapText="1"/>
    </xf>
    <xf numFmtId="0" fontId="0" fillId="4" borderId="26" xfId="0" applyFont="1" applyFill="1" applyBorder="1" applyAlignment="1" applyProtection="1">
      <alignment horizontal="center" vertical="center" textRotation="255" wrapText="1"/>
    </xf>
    <xf numFmtId="0" fontId="0" fillId="4" borderId="41" xfId="0" applyFont="1" applyFill="1" applyBorder="1" applyAlignment="1" applyProtection="1">
      <alignment horizontal="center" vertical="center" textRotation="255" wrapText="1"/>
    </xf>
    <xf numFmtId="0" fontId="15" fillId="4" borderId="109" xfId="0" applyFont="1" applyFill="1" applyBorder="1" applyAlignment="1" applyProtection="1">
      <alignment horizontal="center" vertical="center" textRotation="255"/>
    </xf>
    <xf numFmtId="0" fontId="15" fillId="4" borderId="110" xfId="0" applyFont="1" applyFill="1" applyBorder="1" applyAlignment="1" applyProtection="1">
      <alignment horizontal="center" vertical="center" textRotation="255"/>
    </xf>
    <xf numFmtId="0" fontId="15" fillId="4" borderId="72" xfId="0" applyFont="1" applyFill="1" applyBorder="1" applyAlignment="1" applyProtection="1">
      <alignment horizontal="center" vertical="center" textRotation="255"/>
    </xf>
    <xf numFmtId="0" fontId="15" fillId="4" borderId="0" xfId="0" applyFont="1" applyFill="1" applyBorder="1" applyAlignment="1" applyProtection="1">
      <alignment horizontal="center" vertical="center" textRotation="255"/>
    </xf>
    <xf numFmtId="0" fontId="15" fillId="4" borderId="24" xfId="0" applyFont="1" applyFill="1" applyBorder="1" applyAlignment="1" applyProtection="1">
      <alignment horizontal="center" vertical="center" textRotation="255"/>
    </xf>
    <xf numFmtId="0" fontId="15" fillId="4" borderId="19" xfId="0" applyFont="1" applyFill="1" applyBorder="1" applyAlignment="1" applyProtection="1">
      <alignment horizontal="center" vertical="center" textRotation="255"/>
    </xf>
    <xf numFmtId="0" fontId="3" fillId="4" borderId="65" xfId="0" applyFont="1" applyFill="1" applyBorder="1" applyAlignment="1" applyProtection="1">
      <alignment horizontal="center" vertical="center" shrinkToFit="1"/>
    </xf>
    <xf numFmtId="0" fontId="3" fillId="4" borderId="111" xfId="0" applyFont="1" applyFill="1" applyBorder="1" applyAlignment="1" applyProtection="1">
      <alignment horizontal="center" vertical="center" shrinkToFit="1"/>
    </xf>
    <xf numFmtId="0" fontId="0" fillId="4" borderId="111" xfId="0" applyFill="1" applyBorder="1" applyAlignment="1" applyProtection="1">
      <alignment horizontal="center" vertical="center" shrinkToFit="1"/>
    </xf>
    <xf numFmtId="0" fontId="0" fillId="4" borderId="66" xfId="0" applyFill="1" applyBorder="1" applyAlignment="1" applyProtection="1">
      <alignment horizontal="center" vertical="center" shrinkToFit="1"/>
    </xf>
    <xf numFmtId="0" fontId="0" fillId="4" borderId="53" xfId="0" applyFill="1" applyBorder="1" applyAlignment="1" applyProtection="1">
      <alignment horizontal="center" vertical="center"/>
    </xf>
    <xf numFmtId="0" fontId="0" fillId="4" borderId="54" xfId="0" applyFill="1" applyBorder="1" applyAlignment="1" applyProtection="1">
      <alignment horizontal="center" vertical="center"/>
    </xf>
    <xf numFmtId="0" fontId="8" fillId="4" borderId="68" xfId="0" applyFont="1" applyFill="1" applyBorder="1" applyAlignment="1" applyProtection="1">
      <alignment horizontal="center" vertical="center" wrapText="1"/>
    </xf>
    <xf numFmtId="0" fontId="8" fillId="4" borderId="61" xfId="0" applyFont="1" applyFill="1" applyBorder="1" applyAlignment="1" applyProtection="1">
      <alignment horizontal="center" vertical="center" wrapText="1"/>
    </xf>
    <xf numFmtId="0" fontId="0" fillId="4" borderId="60" xfId="0" applyFill="1" applyBorder="1" applyAlignment="1" applyProtection="1">
      <alignment horizontal="center" vertical="center"/>
    </xf>
    <xf numFmtId="0" fontId="0" fillId="4" borderId="61" xfId="0" applyFill="1" applyBorder="1" applyAlignment="1" applyProtection="1">
      <alignment horizontal="center" vertical="center"/>
    </xf>
    <xf numFmtId="0" fontId="8" fillId="4" borderId="67" xfId="0" applyFont="1" applyFill="1" applyBorder="1" applyAlignment="1" applyProtection="1">
      <alignment horizontal="center" vertical="center" wrapText="1"/>
    </xf>
    <xf numFmtId="0" fontId="8" fillId="4" borderId="54" xfId="0" applyFont="1" applyFill="1" applyBorder="1" applyAlignment="1" applyProtection="1">
      <alignment horizontal="center" vertical="center" wrapText="1"/>
    </xf>
    <xf numFmtId="0" fontId="18" fillId="4" borderId="53" xfId="0" applyFont="1" applyFill="1" applyBorder="1" applyAlignment="1" applyProtection="1">
      <alignment horizontal="left" vertical="center" wrapText="1"/>
    </xf>
    <xf numFmtId="0" fontId="18" fillId="4" borderId="54" xfId="0" applyFont="1" applyFill="1" applyBorder="1" applyAlignment="1" applyProtection="1">
      <alignment horizontal="left" vertical="center"/>
    </xf>
    <xf numFmtId="0" fontId="0" fillId="4" borderId="37" xfId="0" applyFill="1" applyBorder="1" applyAlignment="1" applyProtection="1">
      <alignment horizontal="center" vertical="center" textRotation="255" wrapText="1"/>
    </xf>
    <xf numFmtId="0" fontId="0" fillId="4" borderId="95" xfId="0" applyFont="1" applyFill="1" applyBorder="1" applyAlignment="1" applyProtection="1">
      <alignment horizontal="center" vertical="center" textRotation="255" wrapText="1"/>
    </xf>
    <xf numFmtId="0" fontId="0" fillId="4" borderId="40" xfId="0" applyFont="1" applyFill="1" applyBorder="1" applyAlignment="1" applyProtection="1">
      <alignment horizontal="center" vertical="center" textRotation="255" wrapText="1"/>
    </xf>
    <xf numFmtId="0" fontId="7" fillId="4" borderId="118" xfId="0" applyFont="1" applyFill="1" applyBorder="1" applyAlignment="1" applyProtection="1">
      <alignment horizontal="left" vertical="center" wrapText="1"/>
    </xf>
    <xf numFmtId="0" fontId="22" fillId="4" borderId="90" xfId="0" applyFont="1" applyFill="1" applyBorder="1" applyAlignment="1" applyProtection="1">
      <alignment horizontal="center" vertical="center" shrinkToFit="1"/>
    </xf>
    <xf numFmtId="0" fontId="22" fillId="4" borderId="111" xfId="0" applyFont="1" applyFill="1" applyBorder="1" applyAlignment="1">
      <alignment shrinkToFit="1"/>
    </xf>
    <xf numFmtId="0" fontId="22" fillId="4" borderId="66" xfId="0" applyFont="1" applyFill="1" applyBorder="1" applyAlignment="1">
      <alignment shrinkToFit="1"/>
    </xf>
    <xf numFmtId="0" fontId="0" fillId="4" borderId="2" xfId="0" applyFill="1" applyBorder="1" applyAlignment="1" applyProtection="1">
      <alignment horizontal="center" vertical="center" textRotation="255" wrapText="1"/>
    </xf>
    <xf numFmtId="0" fontId="0" fillId="4" borderId="80" xfId="0" applyFont="1" applyFill="1" applyBorder="1" applyAlignment="1" applyProtection="1">
      <alignment horizontal="center" vertical="center" textRotation="255" wrapText="1"/>
    </xf>
    <xf numFmtId="0" fontId="0" fillId="4" borderId="112" xfId="0" applyFill="1" applyBorder="1" applyAlignment="1" applyProtection="1">
      <alignment horizontal="center" vertical="center" textRotation="255" wrapText="1"/>
    </xf>
    <xf numFmtId="0" fontId="0" fillId="4" borderId="115" xfId="0" applyFont="1" applyFill="1" applyBorder="1" applyAlignment="1" applyProtection="1">
      <alignment horizontal="center" vertical="center" textRotation="255" wrapText="1"/>
    </xf>
    <xf numFmtId="0" fontId="0" fillId="4" borderId="116" xfId="0" applyFont="1" applyFill="1" applyBorder="1" applyAlignment="1" applyProtection="1">
      <alignment horizontal="center" vertical="center" textRotation="255" wrapText="1"/>
    </xf>
    <xf numFmtId="0" fontId="0" fillId="4" borderId="72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97" xfId="0" applyFill="1" applyBorder="1" applyAlignment="1" applyProtection="1">
      <alignment horizontal="center" vertical="center"/>
    </xf>
    <xf numFmtId="0" fontId="23" fillId="4" borderId="120" xfId="0" applyFont="1" applyFill="1" applyBorder="1" applyAlignment="1" applyProtection="1">
      <alignment horizontal="center" vertical="center" shrinkToFit="1"/>
    </xf>
    <xf numFmtId="0" fontId="23" fillId="4" borderId="121" xfId="0" applyFont="1" applyFill="1" applyBorder="1" applyAlignment="1" applyProtection="1">
      <alignment horizontal="center" vertical="center" shrinkToFit="1"/>
    </xf>
    <xf numFmtId="0" fontId="9" fillId="4" borderId="122" xfId="0" applyFont="1" applyFill="1" applyBorder="1" applyAlignment="1" applyProtection="1">
      <alignment horizontal="right" vertical="center" wrapText="1"/>
    </xf>
    <xf numFmtId="0" fontId="9" fillId="4" borderId="118" xfId="0" applyFont="1" applyFill="1" applyBorder="1" applyAlignment="1" applyProtection="1">
      <alignment horizontal="right" vertical="center" wrapText="1"/>
    </xf>
    <xf numFmtId="176" fontId="24" fillId="4" borderId="113" xfId="0" applyNumberFormat="1" applyFont="1" applyFill="1" applyBorder="1" applyAlignment="1" applyProtection="1">
      <alignment horizontal="center" vertical="center" shrinkToFit="1"/>
    </xf>
    <xf numFmtId="176" fontId="24" fillId="4" borderId="114" xfId="0" applyNumberFormat="1" applyFont="1" applyFill="1" applyBorder="1" applyAlignment="1" applyProtection="1">
      <alignment horizontal="center" vertical="center" shrinkToFit="1"/>
    </xf>
    <xf numFmtId="0" fontId="33" fillId="4" borderId="0" xfId="0" applyFont="1" applyFill="1" applyBorder="1" applyAlignment="1" applyProtection="1">
      <alignment horizontal="center" vertical="center"/>
    </xf>
    <xf numFmtId="0" fontId="33" fillId="4" borderId="19" xfId="0" applyFont="1" applyFill="1" applyBorder="1" applyAlignment="1" applyProtection="1">
      <alignment horizontal="center" vertical="center"/>
    </xf>
    <xf numFmtId="0" fontId="0" fillId="4" borderId="34" xfId="0" applyFont="1" applyFill="1" applyBorder="1" applyAlignment="1" applyProtection="1">
      <alignment horizontal="center" vertical="center" wrapText="1"/>
    </xf>
    <xf numFmtId="0" fontId="0" fillId="4" borderId="108" xfId="0" applyFont="1" applyFill="1" applyBorder="1" applyAlignment="1" applyProtection="1">
      <alignment horizontal="center" vertical="center" wrapText="1"/>
    </xf>
    <xf numFmtId="0" fontId="0" fillId="4" borderId="39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textRotation="255" shrinkToFit="1"/>
    </xf>
    <xf numFmtId="0" fontId="1" fillId="4" borderId="25" xfId="0" applyFont="1" applyFill="1" applyBorder="1" applyAlignment="1" applyProtection="1">
      <alignment horizontal="center" vertical="center" textRotation="255" shrinkToFit="1"/>
    </xf>
    <xf numFmtId="0" fontId="0" fillId="4" borderId="79" xfId="0" applyFill="1" applyBorder="1" applyAlignment="1" applyProtection="1">
      <alignment horizontal="center" vertical="center" textRotation="255" wrapText="1"/>
    </xf>
    <xf numFmtId="0" fontId="0" fillId="4" borderId="93" xfId="0" applyFont="1" applyFill="1" applyBorder="1" applyAlignment="1" applyProtection="1">
      <alignment horizontal="center" vertical="center" textRotation="255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112" xfId="0" applyFont="1" applyFill="1" applyBorder="1" applyAlignment="1" applyProtection="1">
      <alignment horizontal="center" vertical="center" wrapText="1"/>
    </xf>
    <xf numFmtId="0" fontId="0" fillId="4" borderId="69" xfId="0" applyFont="1" applyFill="1" applyBorder="1" applyAlignment="1" applyProtection="1">
      <alignment horizontal="center" vertical="center" wrapText="1"/>
    </xf>
    <xf numFmtId="0" fontId="0" fillId="4" borderId="59" xfId="0" applyFont="1" applyFill="1" applyBorder="1" applyAlignment="1" applyProtection="1">
      <alignment horizontal="center" vertical="center" wrapText="1"/>
    </xf>
    <xf numFmtId="0" fontId="8" fillId="4" borderId="60" xfId="0" applyFont="1" applyFill="1" applyBorder="1" applyAlignment="1" applyProtection="1">
      <alignment horizontal="center" vertical="center" wrapText="1"/>
    </xf>
    <xf numFmtId="0" fontId="30" fillId="4" borderId="82" xfId="0" applyFont="1" applyFill="1" applyBorder="1" applyAlignment="1" applyProtection="1">
      <alignment horizontal="center" vertical="center" shrinkToFit="1"/>
    </xf>
    <xf numFmtId="0" fontId="30" fillId="4" borderId="59" xfId="0" applyFont="1" applyFill="1" applyBorder="1" applyAlignment="1" applyProtection="1">
      <alignment horizontal="center" vertical="center" shrinkToFit="1"/>
    </xf>
    <xf numFmtId="0" fontId="8" fillId="4" borderId="53" xfId="0" applyFont="1" applyFill="1" applyBorder="1" applyAlignment="1" applyProtection="1">
      <alignment horizontal="center" vertical="center" wrapText="1"/>
    </xf>
    <xf numFmtId="0" fontId="30" fillId="4" borderId="69" xfId="0" applyFont="1" applyFill="1" applyBorder="1" applyAlignment="1" applyProtection="1">
      <alignment horizontal="center" vertical="center" shrinkToFit="1"/>
    </xf>
    <xf numFmtId="0" fontId="41" fillId="4" borderId="0" xfId="0" applyFont="1" applyFill="1" applyAlignment="1" applyProtection="1">
      <alignment horizontal="center" textRotation="255"/>
    </xf>
    <xf numFmtId="0" fontId="2" fillId="4" borderId="124" xfId="0" applyFont="1" applyFill="1" applyBorder="1" applyAlignment="1" applyProtection="1">
      <alignment horizontal="center" vertical="center" textRotation="255" wrapText="1" shrinkToFit="1"/>
    </xf>
    <xf numFmtId="0" fontId="2" fillId="4" borderId="62" xfId="0" applyFont="1" applyFill="1" applyBorder="1" applyAlignment="1" applyProtection="1">
      <alignment horizontal="center" vertical="center" textRotation="255" shrinkToFit="1"/>
    </xf>
    <xf numFmtId="0" fontId="2" fillId="4" borderId="57" xfId="0" applyFont="1" applyFill="1" applyBorder="1" applyAlignment="1" applyProtection="1">
      <alignment horizontal="center" vertical="center" textRotation="255" shrinkToFit="1"/>
    </xf>
    <xf numFmtId="0" fontId="0" fillId="4" borderId="124" xfId="0" applyFill="1" applyBorder="1" applyAlignment="1" applyProtection="1">
      <alignment horizontal="center" vertical="center" textRotation="255" shrinkToFit="1"/>
    </xf>
    <xf numFmtId="0" fontId="0" fillId="4" borderId="62" xfId="0" applyFill="1" applyBorder="1" applyAlignment="1" applyProtection="1">
      <alignment horizontal="center" vertical="center" textRotation="255" shrinkToFit="1"/>
    </xf>
    <xf numFmtId="0" fontId="0" fillId="4" borderId="57" xfId="0" applyFill="1" applyBorder="1" applyAlignment="1" applyProtection="1">
      <alignment horizontal="center" vertical="center" textRotation="255" shrinkToFit="1"/>
    </xf>
    <xf numFmtId="0" fontId="20" fillId="4" borderId="111" xfId="0" applyFont="1" applyFill="1" applyBorder="1" applyAlignment="1" applyProtection="1">
      <alignment horizontal="center" vertical="center" wrapText="1"/>
    </xf>
    <xf numFmtId="0" fontId="0" fillId="4" borderId="64" xfId="0" applyFill="1" applyBorder="1" applyAlignment="1" applyProtection="1">
      <alignment horizontal="center" vertical="center" textRotation="255"/>
    </xf>
    <xf numFmtId="0" fontId="0" fillId="4" borderId="87" xfId="0" applyFill="1" applyBorder="1" applyAlignment="1" applyProtection="1">
      <alignment horizontal="center" vertical="center" textRotation="255"/>
    </xf>
    <xf numFmtId="0" fontId="0" fillId="4" borderId="88" xfId="0" applyFill="1" applyBorder="1" applyAlignment="1" applyProtection="1">
      <alignment horizontal="center" vertical="center" textRotation="255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19" xfId="0" applyFont="1" applyFill="1" applyBorder="1" applyAlignment="1" applyProtection="1">
      <alignment horizontal="left" vertical="center"/>
    </xf>
    <xf numFmtId="0" fontId="21" fillId="0" borderId="111" xfId="0" applyFont="1" applyFill="1" applyBorder="1" applyAlignment="1" applyProtection="1">
      <alignment horizontal="right" vertical="center" wrapText="1"/>
      <protection locked="0"/>
    </xf>
    <xf numFmtId="0" fontId="0" fillId="4" borderId="22" xfId="0" applyFont="1" applyFill="1" applyBorder="1" applyAlignment="1" applyProtection="1">
      <alignment horizontal="center" vertical="center" wrapText="1"/>
    </xf>
    <xf numFmtId="0" fontId="0" fillId="4" borderId="26" xfId="0" applyFont="1" applyFill="1" applyBorder="1" applyAlignment="1" applyProtection="1">
      <alignment horizontal="center" vertical="center" wrapText="1"/>
    </xf>
    <xf numFmtId="0" fontId="0" fillId="4" borderId="41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distributed" vertical="center" indent="1"/>
      <protection locked="0"/>
    </xf>
    <xf numFmtId="0" fontId="0" fillId="0" borderId="111" xfId="0" applyFont="1" applyFill="1" applyBorder="1" applyAlignment="1" applyProtection="1">
      <alignment horizontal="distributed" vertical="center" indent="1"/>
      <protection locked="0"/>
    </xf>
    <xf numFmtId="0" fontId="0" fillId="0" borderId="66" xfId="0" applyFont="1" applyFill="1" applyBorder="1" applyAlignment="1" applyProtection="1">
      <alignment horizontal="distributed" vertical="center" indent="1"/>
      <protection locked="0"/>
    </xf>
    <xf numFmtId="0" fontId="9" fillId="0" borderId="91" xfId="0" applyFont="1" applyFill="1" applyBorder="1" applyAlignment="1" applyProtection="1">
      <alignment horizontal="center" vertical="center" shrinkToFit="1"/>
      <protection locked="0"/>
    </xf>
    <xf numFmtId="0" fontId="8" fillId="4" borderId="19" xfId="0" applyFont="1" applyFill="1" applyBorder="1" applyAlignment="1" applyProtection="1">
      <alignment horizontal="left" vertical="center"/>
    </xf>
    <xf numFmtId="0" fontId="0" fillId="4" borderId="125" xfId="0" applyFont="1" applyFill="1" applyBorder="1" applyAlignment="1" applyProtection="1">
      <alignment horizontal="center" vertical="center" textRotation="255"/>
    </xf>
    <xf numFmtId="0" fontId="18" fillId="4" borderId="124" xfId="0" applyFont="1" applyFill="1" applyBorder="1" applyAlignment="1" applyProtection="1">
      <alignment horizontal="center" vertical="top" textRotation="255" wrapText="1"/>
    </xf>
    <xf numFmtId="0" fontId="18" fillId="4" borderId="62" xfId="0" applyFont="1" applyFill="1" applyBorder="1" applyAlignment="1" applyProtection="1">
      <alignment horizontal="center" vertical="top" textRotation="255"/>
    </xf>
    <xf numFmtId="0" fontId="18" fillId="4" borderId="57" xfId="0" applyFont="1" applyFill="1" applyBorder="1" applyAlignment="1" applyProtection="1">
      <alignment horizontal="center" vertical="top" textRotation="255"/>
    </xf>
    <xf numFmtId="0" fontId="0" fillId="4" borderId="125" xfId="0" applyFill="1" applyBorder="1" applyAlignment="1" applyProtection="1">
      <alignment horizontal="center" vertical="center" textRotation="255"/>
    </xf>
    <xf numFmtId="0" fontId="9" fillId="0" borderId="28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6" fillId="0" borderId="126" xfId="0" applyFont="1" applyBorder="1" applyAlignment="1">
      <alignment horizontal="distributed" vertical="center" indent="1"/>
    </xf>
    <xf numFmtId="0" fontId="16" fillId="0" borderId="127" xfId="0" applyFont="1" applyBorder="1" applyAlignment="1">
      <alignment horizontal="distributed" vertical="center" indent="1"/>
    </xf>
    <xf numFmtId="0" fontId="5" fillId="5" borderId="65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9" fillId="5" borderId="0" xfId="0" applyFont="1" applyFill="1" applyAlignment="1">
      <alignment horizontal="center" vertical="center"/>
    </xf>
    <xf numFmtId="0" fontId="5" fillId="5" borderId="128" xfId="0" applyFont="1" applyFill="1" applyBorder="1" applyAlignment="1">
      <alignment horizontal="left" vertical="center"/>
    </xf>
    <xf numFmtId="0" fontId="5" fillId="5" borderId="129" xfId="0" applyFont="1" applyFill="1" applyBorder="1" applyAlignment="1">
      <alignment horizontal="left" vertical="center"/>
    </xf>
    <xf numFmtId="0" fontId="5" fillId="5" borderId="130" xfId="0" applyFont="1" applyFill="1" applyBorder="1" applyAlignment="1">
      <alignment horizontal="center" vertical="center"/>
    </xf>
    <xf numFmtId="0" fontId="19" fillId="5" borderId="91" xfId="0" applyFont="1" applyFill="1" applyBorder="1" applyAlignment="1">
      <alignment horizontal="distributed" vertical="center" indent="4"/>
    </xf>
    <xf numFmtId="0" fontId="0" fillId="5" borderId="3" xfId="0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>
      <alignment horizontal="center" vertical="center" shrinkToFit="1"/>
    </xf>
    <xf numFmtId="0" fontId="16" fillId="9" borderId="3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0" fillId="5" borderId="115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 shrinkToFit="1"/>
    </xf>
    <xf numFmtId="0" fontId="16" fillId="5" borderId="51" xfId="0" applyFont="1" applyFill="1" applyBorder="1" applyAlignment="1">
      <alignment horizontal="center" vertical="center" shrinkToFit="1"/>
    </xf>
    <xf numFmtId="0" fontId="16" fillId="5" borderId="43" xfId="0" applyFont="1" applyFill="1" applyBorder="1" applyAlignment="1">
      <alignment horizontal="center" vertical="center" shrinkToFit="1"/>
    </xf>
    <xf numFmtId="0" fontId="16" fillId="5" borderId="46" xfId="0" applyFont="1" applyFill="1" applyBorder="1" applyAlignment="1">
      <alignment horizontal="center" vertical="center" shrinkToFit="1"/>
    </xf>
    <xf numFmtId="0" fontId="48" fillId="5" borderId="0" xfId="0" applyFont="1" applyFill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5" fillId="9" borderId="128" xfId="0" applyFont="1" applyFill="1" applyBorder="1" applyAlignment="1">
      <alignment horizontal="left" vertical="center"/>
    </xf>
    <xf numFmtId="0" fontId="5" fillId="9" borderId="129" xfId="0" applyFont="1" applyFill="1" applyBorder="1" applyAlignment="1">
      <alignment horizontal="left" vertical="center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 shrinkToFit="1"/>
      <protection locked="0"/>
    </xf>
    <xf numFmtId="0" fontId="0" fillId="9" borderId="2" xfId="0" applyFill="1" applyBorder="1" applyAlignment="1" applyProtection="1">
      <alignment horizontal="center" vertical="center" shrinkToFit="1"/>
    </xf>
    <xf numFmtId="0" fontId="0" fillId="9" borderId="4" xfId="0" applyFill="1" applyBorder="1" applyAlignment="1" applyProtection="1">
      <alignment horizontal="center" vertical="center" shrinkToFit="1"/>
    </xf>
    <xf numFmtId="0" fontId="16" fillId="9" borderId="3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 applyProtection="1">
      <alignment horizontal="center" vertical="center" wrapText="1"/>
    </xf>
    <xf numFmtId="0" fontId="0" fillId="0" borderId="67" xfId="0" applyFont="1" applyFill="1" applyBorder="1" applyAlignment="1" applyProtection="1">
      <alignment horizontal="center" vertical="center" wrapText="1"/>
    </xf>
    <xf numFmtId="0" fontId="0" fillId="0" borderId="54" xfId="0" applyFont="1" applyFill="1" applyBorder="1" applyAlignment="1" applyProtection="1">
      <alignment horizontal="center" vertical="center" wrapText="1"/>
    </xf>
    <xf numFmtId="0" fontId="0" fillId="0" borderId="82" xfId="0" applyFont="1" applyFill="1" applyBorder="1" applyAlignment="1" applyProtection="1">
      <alignment horizontal="center" vertical="center" shrinkToFit="1"/>
    </xf>
    <xf numFmtId="0" fontId="0" fillId="0" borderId="59" xfId="0" applyFont="1" applyFill="1" applyBorder="1" applyAlignment="1" applyProtection="1">
      <alignment horizontal="center" vertical="center" shrinkToFit="1"/>
    </xf>
    <xf numFmtId="0" fontId="0" fillId="0" borderId="69" xfId="0" applyFont="1" applyFill="1" applyBorder="1" applyAlignment="1" applyProtection="1">
      <alignment horizontal="center" vertical="center" shrinkToFit="1"/>
    </xf>
    <xf numFmtId="0" fontId="0" fillId="4" borderId="109" xfId="0" applyFill="1" applyBorder="1" applyAlignment="1" applyProtection="1">
      <alignment horizontal="center" vertical="center" textRotation="255"/>
    </xf>
    <xf numFmtId="0" fontId="0" fillId="4" borderId="110" xfId="0" applyFill="1" applyBorder="1" applyAlignment="1" applyProtection="1">
      <alignment horizontal="center" vertical="center" textRotation="255"/>
    </xf>
    <xf numFmtId="0" fontId="0" fillId="4" borderId="72" xfId="0" applyFill="1" applyBorder="1" applyAlignment="1" applyProtection="1">
      <alignment horizontal="center" vertical="center" textRotation="255"/>
    </xf>
    <xf numFmtId="0" fontId="0" fillId="4" borderId="0" xfId="0" applyFill="1" applyBorder="1" applyAlignment="1" applyProtection="1">
      <alignment horizontal="center" vertical="center" textRotation="255"/>
    </xf>
    <xf numFmtId="0" fontId="0" fillId="4" borderId="24" xfId="0" applyFill="1" applyBorder="1" applyAlignment="1" applyProtection="1">
      <alignment horizontal="center" vertical="center" textRotation="255"/>
    </xf>
    <xf numFmtId="0" fontId="0" fillId="4" borderId="19" xfId="0" applyFill="1" applyBorder="1" applyAlignment="1" applyProtection="1">
      <alignment horizontal="center" vertical="center" textRotation="255"/>
    </xf>
    <xf numFmtId="0" fontId="15" fillId="4" borderId="60" xfId="0" applyFont="1" applyFill="1" applyBorder="1" applyAlignment="1" applyProtection="1">
      <alignment horizontal="distributed" vertical="center" indent="1" shrinkToFit="1"/>
    </xf>
    <xf numFmtId="0" fontId="15" fillId="4" borderId="68" xfId="0" applyFont="1" applyFill="1" applyBorder="1" applyAlignment="1" applyProtection="1">
      <alignment horizontal="distributed" vertical="center" indent="1" shrinkToFit="1"/>
    </xf>
    <xf numFmtId="0" fontId="15" fillId="4" borderId="61" xfId="0" applyFont="1" applyFill="1" applyBorder="1" applyAlignment="1" applyProtection="1">
      <alignment horizontal="distributed" vertical="center" indent="1" shrinkToFit="1"/>
    </xf>
    <xf numFmtId="0" fontId="15" fillId="4" borderId="23" xfId="0" applyFont="1" applyFill="1" applyBorder="1" applyAlignment="1" applyProtection="1">
      <alignment horizontal="distributed" vertical="center" indent="1" shrinkToFit="1"/>
    </xf>
    <xf numFmtId="0" fontId="15" fillId="4" borderId="91" xfId="0" applyFont="1" applyFill="1" applyBorder="1" applyAlignment="1" applyProtection="1">
      <alignment horizontal="distributed" vertical="center" indent="1" shrinkToFit="1"/>
    </xf>
    <xf numFmtId="0" fontId="15" fillId="4" borderId="63" xfId="0" applyFont="1" applyFill="1" applyBorder="1" applyAlignment="1" applyProtection="1">
      <alignment horizontal="distributed" vertical="center" indent="1" shrinkToFit="1"/>
    </xf>
    <xf numFmtId="0" fontId="15" fillId="4" borderId="53" xfId="0" applyFont="1" applyFill="1" applyBorder="1" applyAlignment="1" applyProtection="1">
      <alignment horizontal="distributed" vertical="center" indent="1" shrinkToFit="1"/>
    </xf>
    <xf numFmtId="0" fontId="15" fillId="4" borderId="67" xfId="0" applyFont="1" applyFill="1" applyBorder="1" applyAlignment="1" applyProtection="1">
      <alignment horizontal="distributed" vertical="center" indent="1" shrinkToFit="1"/>
    </xf>
    <xf numFmtId="0" fontId="15" fillId="4" borderId="54" xfId="0" applyFont="1" applyFill="1" applyBorder="1" applyAlignment="1" applyProtection="1">
      <alignment horizontal="distributed" vertical="center" indent="1" shrinkToFit="1"/>
    </xf>
    <xf numFmtId="0" fontId="15" fillId="4" borderId="55" xfId="0" applyFont="1" applyFill="1" applyBorder="1" applyAlignment="1" applyProtection="1">
      <alignment horizontal="distributed" vertical="center" indent="1" shrinkToFit="1"/>
    </xf>
    <xf numFmtId="0" fontId="15" fillId="4" borderId="107" xfId="0" applyFont="1" applyFill="1" applyBorder="1" applyAlignment="1" applyProtection="1">
      <alignment horizontal="distributed" vertical="center" indent="1" shrinkToFit="1"/>
    </xf>
    <xf numFmtId="0" fontId="15" fillId="4" borderId="56" xfId="0" applyFont="1" applyFill="1" applyBorder="1" applyAlignment="1" applyProtection="1">
      <alignment horizontal="distributed" vertical="center" indent="1" shrinkToFit="1"/>
    </xf>
    <xf numFmtId="0" fontId="15" fillId="4" borderId="58" xfId="0" applyFont="1" applyFill="1" applyBorder="1" applyAlignment="1" applyProtection="1">
      <alignment horizontal="distributed" vertical="center" indent="1" shrinkToFit="1"/>
    </xf>
    <xf numFmtId="0" fontId="15" fillId="4" borderId="69" xfId="0" applyFont="1" applyFill="1" applyBorder="1" applyAlignment="1" applyProtection="1">
      <alignment horizontal="distributed" vertical="center" indent="1" shrinkToFit="1"/>
    </xf>
    <xf numFmtId="0" fontId="15" fillId="4" borderId="59" xfId="0" applyFont="1" applyFill="1" applyBorder="1" applyAlignment="1" applyProtection="1">
      <alignment horizontal="distributed" vertical="center" indent="1" shrinkToFit="1"/>
    </xf>
    <xf numFmtId="0" fontId="9" fillId="0" borderId="122" xfId="0" applyFont="1" applyFill="1" applyBorder="1" applyAlignment="1" applyProtection="1">
      <alignment horizontal="right" vertical="center" wrapText="1"/>
      <protection locked="0"/>
    </xf>
    <xf numFmtId="0" fontId="9" fillId="0" borderId="118" xfId="0" applyFont="1" applyFill="1" applyBorder="1" applyAlignment="1" applyProtection="1">
      <alignment horizontal="right"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176" fontId="24" fillId="0" borderId="113" xfId="0" applyNumberFormat="1" applyFont="1" applyFill="1" applyBorder="1" applyAlignment="1" applyProtection="1">
      <alignment horizontal="center" vertical="center" shrinkToFit="1"/>
      <protection locked="0"/>
    </xf>
    <xf numFmtId="176" fontId="24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111" xfId="0" applyFont="1" applyFill="1" applyBorder="1" applyAlignment="1" applyProtection="1">
      <alignment horizontal="right" vertical="center" wrapText="1"/>
    </xf>
    <xf numFmtId="0" fontId="0" fillId="0" borderId="3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 indent="4"/>
    </xf>
    <xf numFmtId="0" fontId="16" fillId="0" borderId="48" xfId="0" applyFont="1" applyFill="1" applyBorder="1" applyAlignment="1">
      <alignment horizontal="center" vertical="center" shrinkToFit="1"/>
    </xf>
    <xf numFmtId="0" fontId="16" fillId="0" borderId="51" xfId="0" applyFont="1" applyFill="1" applyBorder="1" applyAlignment="1">
      <alignment horizontal="center" vertical="center" shrinkToFit="1"/>
    </xf>
    <xf numFmtId="0" fontId="16" fillId="0" borderId="43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30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left" vertical="center"/>
    </xf>
    <xf numFmtId="0" fontId="5" fillId="0" borderId="129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15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16" fillId="7" borderId="3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1436"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969696"/>
      </font>
      <fill>
        <patternFill>
          <bgColor rgb="FF969696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ont>
        <color indexed="55"/>
      </font>
      <fill>
        <patternFill>
          <bgColor indexed="55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0C0C0"/>
      <color rgb="FF00CC66"/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0</xdr:row>
      <xdr:rowOff>127001</xdr:rowOff>
    </xdr:from>
    <xdr:to>
      <xdr:col>60</xdr:col>
      <xdr:colOff>285750</xdr:colOff>
      <xdr:row>2</xdr:row>
      <xdr:rowOff>79375</xdr:rowOff>
    </xdr:to>
    <xdr:sp macro="" textlink="">
      <xdr:nvSpPr>
        <xdr:cNvPr id="2" name="正方形/長方形 1"/>
        <xdr:cNvSpPr/>
      </xdr:nvSpPr>
      <xdr:spPr>
        <a:xfrm>
          <a:off x="11144250" y="127001"/>
          <a:ext cx="24495125" cy="57149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スクロールし、ページ下部にある勝利投手の背番号を入力してください。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V36"/>
  <sheetViews>
    <sheetView showGridLines="0" showRowColHeaders="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G3" sqref="G3:H3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16384" width="9" style="60"/>
  </cols>
  <sheetData>
    <row r="1" spans="1:22" ht="30" customHeight="1">
      <c r="A1" s="87"/>
      <c r="B1" s="41" t="s">
        <v>49</v>
      </c>
      <c r="C1" s="87"/>
      <c r="D1" s="41" t="s">
        <v>50</v>
      </c>
      <c r="E1" s="87"/>
      <c r="F1" s="41" t="s">
        <v>66</v>
      </c>
      <c r="G1" s="226" t="s">
        <v>125</v>
      </c>
      <c r="H1" s="374" t="str">
        <f>G4</f>
        <v/>
      </c>
      <c r="I1" s="374"/>
      <c r="J1" s="374"/>
      <c r="K1" s="374"/>
      <c r="L1" s="40" t="s">
        <v>19</v>
      </c>
      <c r="M1" s="374"/>
      <c r="N1" s="374"/>
      <c r="O1" s="374"/>
      <c r="P1" s="374"/>
      <c r="Q1" s="88" t="s">
        <v>126</v>
      </c>
      <c r="R1" s="375" t="str">
        <f ca="1">集計!AP1</f>
        <v>第32回愛名卒業親善大会</v>
      </c>
      <c r="S1" s="375"/>
      <c r="T1" s="375"/>
      <c r="U1" s="375"/>
      <c r="V1" s="375"/>
    </row>
    <row r="2" spans="1:22" ht="5.2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</row>
    <row r="3" spans="1:22" ht="38.25" customHeight="1" thickBot="1">
      <c r="A3" s="371"/>
      <c r="B3" s="372"/>
      <c r="C3" s="371"/>
      <c r="D3" s="371"/>
      <c r="E3" s="371"/>
      <c r="F3" s="371"/>
      <c r="G3" s="376"/>
      <c r="H3" s="376"/>
      <c r="I3" s="43" t="s">
        <v>20</v>
      </c>
      <c r="J3" s="377"/>
      <c r="K3" s="377"/>
      <c r="L3" s="378" t="s">
        <v>22</v>
      </c>
      <c r="M3" s="378"/>
      <c r="N3" s="379" t="str">
        <f>IF(M1="","",IF(M1="対戦相手選択","",IF(G1="","",IF(G1=集計!AV4,P36,P35))))</f>
        <v/>
      </c>
      <c r="O3" s="379"/>
      <c r="P3" s="380" t="s">
        <v>127</v>
      </c>
      <c r="Q3" s="381"/>
      <c r="R3" s="382"/>
      <c r="S3" s="383"/>
      <c r="T3" s="383"/>
      <c r="U3" s="383"/>
      <c r="V3" s="384"/>
    </row>
    <row r="4" spans="1:22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</row>
    <row r="5" spans="1:22" ht="21" customHeigh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</row>
    <row r="6" spans="1:22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</row>
    <row r="7" spans="1:22" ht="21.95" customHeight="1">
      <c r="A7" s="416" t="str">
        <f>IF(集計!B7=0,"",集計!B7)</f>
        <v/>
      </c>
      <c r="B7" s="417"/>
      <c r="C7" s="417"/>
      <c r="D7" s="417"/>
      <c r="E7" s="417"/>
      <c r="F7" s="418"/>
      <c r="G7" s="112" t="str">
        <f>IF(集計!H7=0,"",DBCS(集計!H7))</f>
        <v/>
      </c>
      <c r="H7" s="46" t="str">
        <f>IF(集計!I7=0,"",DBCS(集計!I7))</f>
        <v/>
      </c>
      <c r="I7" s="227"/>
      <c r="J7" s="228"/>
      <c r="K7" s="229"/>
      <c r="L7" s="230"/>
      <c r="M7" s="227"/>
      <c r="N7" s="231"/>
      <c r="O7" s="232"/>
      <c r="P7" s="233"/>
      <c r="Q7" s="46"/>
      <c r="R7" s="234"/>
      <c r="S7" s="235"/>
      <c r="T7" s="235"/>
      <c r="U7" s="235"/>
      <c r="V7" s="46"/>
    </row>
    <row r="8" spans="1:22" ht="21.95" customHeight="1">
      <c r="A8" s="410" t="str">
        <f>IF(集計!B8=0,"",集計!B8)</f>
        <v/>
      </c>
      <c r="B8" s="411"/>
      <c r="C8" s="411"/>
      <c r="D8" s="411"/>
      <c r="E8" s="411"/>
      <c r="F8" s="412"/>
      <c r="G8" s="47" t="str">
        <f>IF(集計!H8=0,"",DBCS(集計!H8))</f>
        <v/>
      </c>
      <c r="H8" s="48" t="str">
        <f>IF(集計!I8=0,"",DBCS(集計!I8))</f>
        <v/>
      </c>
      <c r="I8" s="236"/>
      <c r="J8" s="228"/>
      <c r="K8" s="228"/>
      <c r="L8" s="237"/>
      <c r="M8" s="236"/>
      <c r="N8" s="238"/>
      <c r="O8" s="239"/>
      <c r="P8" s="240"/>
      <c r="Q8" s="237"/>
      <c r="R8" s="241"/>
      <c r="S8" s="228"/>
      <c r="T8" s="228"/>
      <c r="U8" s="228"/>
      <c r="V8" s="237"/>
    </row>
    <row r="9" spans="1:22" ht="21.95" customHeight="1">
      <c r="A9" s="410" t="str">
        <f>IF(集計!B9=0,"",集計!B9)</f>
        <v/>
      </c>
      <c r="B9" s="411"/>
      <c r="C9" s="411"/>
      <c r="D9" s="411"/>
      <c r="E9" s="411"/>
      <c r="F9" s="412"/>
      <c r="G9" s="47" t="str">
        <f>IF(集計!H9=0,"",DBCS(集計!H9))</f>
        <v/>
      </c>
      <c r="H9" s="48" t="str">
        <f>IF(集計!I9=0,"",DBCS(集計!I9))</f>
        <v/>
      </c>
      <c r="I9" s="236"/>
      <c r="J9" s="228"/>
      <c r="K9" s="228"/>
      <c r="L9" s="242"/>
      <c r="M9" s="236"/>
      <c r="N9" s="238"/>
      <c r="O9" s="239"/>
      <c r="P9" s="240"/>
      <c r="Q9" s="237"/>
      <c r="R9" s="241"/>
      <c r="S9" s="228"/>
      <c r="T9" s="228"/>
      <c r="U9" s="228"/>
      <c r="V9" s="237"/>
    </row>
    <row r="10" spans="1:22" ht="21.95" customHeight="1">
      <c r="A10" s="410" t="str">
        <f>IF(集計!B10=0,"",集計!B10)</f>
        <v/>
      </c>
      <c r="B10" s="411"/>
      <c r="C10" s="411"/>
      <c r="D10" s="411"/>
      <c r="E10" s="411"/>
      <c r="F10" s="412"/>
      <c r="G10" s="47" t="str">
        <f>IF(集計!H10=0,"",DBCS(集計!H10))</f>
        <v/>
      </c>
      <c r="H10" s="48" t="str">
        <f>IF(集計!I10=0,"",DBCS(集計!I10))</f>
        <v/>
      </c>
      <c r="I10" s="236"/>
      <c r="J10" s="228"/>
      <c r="K10" s="228"/>
      <c r="L10" s="242"/>
      <c r="M10" s="236"/>
      <c r="N10" s="238"/>
      <c r="O10" s="239"/>
      <c r="P10" s="240"/>
      <c r="Q10" s="237"/>
      <c r="R10" s="241"/>
      <c r="S10" s="228"/>
      <c r="T10" s="228"/>
      <c r="U10" s="228"/>
      <c r="V10" s="237"/>
    </row>
    <row r="11" spans="1:22" ht="21.95" customHeight="1" thickBot="1">
      <c r="A11" s="413" t="str">
        <f>IF(集計!B11=0,"",集計!B11)</f>
        <v/>
      </c>
      <c r="B11" s="414"/>
      <c r="C11" s="414"/>
      <c r="D11" s="414"/>
      <c r="E11" s="414"/>
      <c r="F11" s="415"/>
      <c r="G11" s="49" t="str">
        <f>IF(集計!H11=0,"",DBCS(集計!H11))</f>
        <v/>
      </c>
      <c r="H11" s="50" t="str">
        <f>IF(集計!I11=0,"",DBCS(集計!I11))</f>
        <v/>
      </c>
      <c r="I11" s="243"/>
      <c r="J11" s="244"/>
      <c r="K11" s="245"/>
      <c r="L11" s="246"/>
      <c r="M11" s="243"/>
      <c r="N11" s="247"/>
      <c r="O11" s="248"/>
      <c r="P11" s="249"/>
      <c r="Q11" s="250"/>
      <c r="R11" s="251"/>
      <c r="S11" s="245"/>
      <c r="T11" s="245"/>
      <c r="U11" s="245"/>
      <c r="V11" s="250"/>
    </row>
    <row r="12" spans="1:22" ht="21.95" customHeight="1">
      <c r="A12" s="419" t="str">
        <f>IF(集計!B12=0,"",集計!B12)</f>
        <v/>
      </c>
      <c r="B12" s="420"/>
      <c r="C12" s="420"/>
      <c r="D12" s="420"/>
      <c r="E12" s="420"/>
      <c r="F12" s="421"/>
      <c r="G12" s="47" t="str">
        <f>IF(集計!H12=0,"",DBCS(集計!H12))</f>
        <v/>
      </c>
      <c r="H12" s="48" t="str">
        <f>IF(集計!I12=0,"",DBCS(集計!I12))</f>
        <v/>
      </c>
      <c r="I12" s="252"/>
      <c r="J12" s="235"/>
      <c r="K12" s="253"/>
      <c r="L12" s="46"/>
      <c r="M12" s="252"/>
      <c r="N12" s="254"/>
      <c r="O12" s="255"/>
      <c r="P12" s="256"/>
      <c r="Q12" s="48"/>
      <c r="R12" s="257"/>
      <c r="S12" s="253"/>
      <c r="T12" s="253"/>
      <c r="U12" s="253"/>
      <c r="V12" s="48"/>
    </row>
    <row r="13" spans="1:22" ht="21.95" customHeight="1">
      <c r="A13" s="410" t="str">
        <f>IF(集計!B13=0,"",集計!B13)</f>
        <v/>
      </c>
      <c r="B13" s="411"/>
      <c r="C13" s="411"/>
      <c r="D13" s="411"/>
      <c r="E13" s="411"/>
      <c r="F13" s="412"/>
      <c r="G13" s="47" t="str">
        <f>IF(集計!H13=0,"",DBCS(集計!H13))</f>
        <v/>
      </c>
      <c r="H13" s="48" t="str">
        <f>IF(集計!I13=0,"",DBCS(集計!I13))</f>
        <v/>
      </c>
      <c r="I13" s="236"/>
      <c r="J13" s="228"/>
      <c r="K13" s="228"/>
      <c r="L13" s="258"/>
      <c r="M13" s="236"/>
      <c r="N13" s="238"/>
      <c r="O13" s="239"/>
      <c r="P13" s="240"/>
      <c r="Q13" s="237"/>
      <c r="R13" s="241"/>
      <c r="S13" s="228"/>
      <c r="T13" s="228"/>
      <c r="U13" s="228"/>
      <c r="V13" s="237"/>
    </row>
    <row r="14" spans="1:22" ht="21.95" customHeight="1">
      <c r="A14" s="410" t="str">
        <f>IF(集計!B14=0,"",集計!B14)</f>
        <v/>
      </c>
      <c r="B14" s="411"/>
      <c r="C14" s="411"/>
      <c r="D14" s="411"/>
      <c r="E14" s="411"/>
      <c r="F14" s="412"/>
      <c r="G14" s="47" t="str">
        <f>IF(集計!H14=0,"",DBCS(集計!H14))</f>
        <v/>
      </c>
      <c r="H14" s="48" t="str">
        <f>IF(集計!I14=0,"",DBCS(集計!I14))</f>
        <v/>
      </c>
      <c r="I14" s="236"/>
      <c r="J14" s="228"/>
      <c r="K14" s="228"/>
      <c r="L14" s="242"/>
      <c r="M14" s="236"/>
      <c r="N14" s="238"/>
      <c r="O14" s="239"/>
      <c r="P14" s="240"/>
      <c r="Q14" s="237"/>
      <c r="R14" s="241"/>
      <c r="S14" s="228"/>
      <c r="T14" s="228"/>
      <c r="U14" s="228"/>
      <c r="V14" s="237"/>
    </row>
    <row r="15" spans="1:22" ht="21.95" customHeight="1">
      <c r="A15" s="410" t="str">
        <f>IF(集計!B15=0,"",集計!B15)</f>
        <v/>
      </c>
      <c r="B15" s="411"/>
      <c r="C15" s="411"/>
      <c r="D15" s="411"/>
      <c r="E15" s="411"/>
      <c r="F15" s="412"/>
      <c r="G15" s="47" t="str">
        <f>IF(集計!H15=0,"",DBCS(集計!H15))</f>
        <v/>
      </c>
      <c r="H15" s="48" t="str">
        <f>IF(集計!I15=0,"",DBCS(集計!I15))</f>
        <v/>
      </c>
      <c r="I15" s="236"/>
      <c r="J15" s="228"/>
      <c r="K15" s="228"/>
      <c r="L15" s="242"/>
      <c r="M15" s="236"/>
      <c r="N15" s="238"/>
      <c r="O15" s="239"/>
      <c r="P15" s="240"/>
      <c r="Q15" s="237"/>
      <c r="R15" s="241"/>
      <c r="S15" s="228"/>
      <c r="T15" s="228"/>
      <c r="U15" s="228"/>
      <c r="V15" s="237"/>
    </row>
    <row r="16" spans="1:22" ht="21.95" customHeight="1" thickBot="1">
      <c r="A16" s="422" t="str">
        <f>IF(集計!B16=0,"",集計!B16)</f>
        <v/>
      </c>
      <c r="B16" s="423"/>
      <c r="C16" s="423"/>
      <c r="D16" s="423"/>
      <c r="E16" s="423"/>
      <c r="F16" s="424"/>
      <c r="G16" s="126" t="str">
        <f>IF(集計!H16=0,"",DBCS(集計!H16))</f>
        <v/>
      </c>
      <c r="H16" s="51" t="str">
        <f>IF(集計!I16=0,"",DBCS(集計!I16))</f>
        <v/>
      </c>
      <c r="I16" s="259"/>
      <c r="J16" s="245"/>
      <c r="K16" s="244"/>
      <c r="L16" s="246"/>
      <c r="M16" s="259"/>
      <c r="N16" s="260"/>
      <c r="O16" s="261"/>
      <c r="P16" s="262"/>
      <c r="Q16" s="263"/>
      <c r="R16" s="264"/>
      <c r="S16" s="244"/>
      <c r="T16" s="244"/>
      <c r="U16" s="244"/>
      <c r="V16" s="263"/>
    </row>
    <row r="17" spans="1:22" ht="21.95" customHeight="1">
      <c r="A17" s="416" t="str">
        <f>IF(集計!B17=0,"",集計!B17)</f>
        <v/>
      </c>
      <c r="B17" s="417"/>
      <c r="C17" s="417"/>
      <c r="D17" s="417"/>
      <c r="E17" s="417"/>
      <c r="F17" s="418"/>
      <c r="G17" s="112" t="str">
        <f>IF(集計!H17=0,"",DBCS(集計!H17))</f>
        <v/>
      </c>
      <c r="H17" s="46" t="str">
        <f>IF(集計!I17=0,"",DBCS(集計!I17))</f>
        <v/>
      </c>
      <c r="I17" s="227"/>
      <c r="J17" s="253"/>
      <c r="K17" s="235"/>
      <c r="L17" s="46"/>
      <c r="M17" s="227"/>
      <c r="N17" s="231"/>
      <c r="O17" s="232"/>
      <c r="P17" s="233"/>
      <c r="Q17" s="46"/>
      <c r="R17" s="234"/>
      <c r="S17" s="235"/>
      <c r="T17" s="235"/>
      <c r="U17" s="235"/>
      <c r="V17" s="46"/>
    </row>
    <row r="18" spans="1:22" ht="21.95" customHeight="1">
      <c r="A18" s="410" t="str">
        <f>IF(集計!B18=0,"",集計!B18)</f>
        <v/>
      </c>
      <c r="B18" s="411"/>
      <c r="C18" s="411"/>
      <c r="D18" s="411"/>
      <c r="E18" s="411"/>
      <c r="F18" s="412"/>
      <c r="G18" s="47" t="str">
        <f>IF(集計!H18=0,"",DBCS(集計!H18))</f>
        <v/>
      </c>
      <c r="H18" s="48" t="str">
        <f>IF(集計!I18=0,"",DBCS(集計!I18))</f>
        <v/>
      </c>
      <c r="I18" s="236"/>
      <c r="J18" s="228"/>
      <c r="K18" s="228"/>
      <c r="L18" s="237"/>
      <c r="M18" s="236"/>
      <c r="N18" s="238"/>
      <c r="O18" s="239"/>
      <c r="P18" s="240"/>
      <c r="Q18" s="237"/>
      <c r="R18" s="241"/>
      <c r="S18" s="228"/>
      <c r="T18" s="228"/>
      <c r="U18" s="228"/>
      <c r="V18" s="237"/>
    </row>
    <row r="19" spans="1:22" ht="21.95" customHeight="1">
      <c r="A19" s="410" t="str">
        <f>IF(集計!B19=0,"",集計!B19)</f>
        <v/>
      </c>
      <c r="B19" s="411"/>
      <c r="C19" s="411"/>
      <c r="D19" s="411"/>
      <c r="E19" s="411"/>
      <c r="F19" s="412"/>
      <c r="G19" s="47" t="str">
        <f>IF(集計!H19=0,"",DBCS(集計!H19))</f>
        <v/>
      </c>
      <c r="H19" s="48" t="str">
        <f>IF(集計!I19=0,"",DBCS(集計!I19))</f>
        <v/>
      </c>
      <c r="I19" s="236"/>
      <c r="J19" s="228"/>
      <c r="K19" s="228"/>
      <c r="L19" s="237"/>
      <c r="M19" s="236"/>
      <c r="N19" s="238"/>
      <c r="O19" s="239"/>
      <c r="P19" s="240"/>
      <c r="Q19" s="237"/>
      <c r="R19" s="241"/>
      <c r="S19" s="228"/>
      <c r="T19" s="228"/>
      <c r="U19" s="228"/>
      <c r="V19" s="237"/>
    </row>
    <row r="20" spans="1:22" ht="21.95" customHeight="1">
      <c r="A20" s="410" t="str">
        <f>IF(集計!B20=0,"",集計!B20)</f>
        <v/>
      </c>
      <c r="B20" s="411"/>
      <c r="C20" s="411"/>
      <c r="D20" s="411"/>
      <c r="E20" s="411"/>
      <c r="F20" s="412"/>
      <c r="G20" s="47" t="str">
        <f>IF(集計!H20=0,"",DBCS(集計!H20))</f>
        <v/>
      </c>
      <c r="H20" s="48" t="str">
        <f>IF(集計!I20=0,"",DBCS(集計!I20))</f>
        <v/>
      </c>
      <c r="I20" s="236"/>
      <c r="J20" s="228"/>
      <c r="K20" s="228"/>
      <c r="L20" s="237"/>
      <c r="M20" s="236"/>
      <c r="N20" s="238"/>
      <c r="O20" s="239"/>
      <c r="P20" s="240"/>
      <c r="Q20" s="237"/>
      <c r="R20" s="241"/>
      <c r="S20" s="228"/>
      <c r="T20" s="228"/>
      <c r="U20" s="228"/>
      <c r="V20" s="237"/>
    </row>
    <row r="21" spans="1:22" ht="21.95" customHeight="1" thickBot="1">
      <c r="A21" s="413" t="str">
        <f>IF(集計!B21=0,"",集計!B21)</f>
        <v/>
      </c>
      <c r="B21" s="414"/>
      <c r="C21" s="414"/>
      <c r="D21" s="414"/>
      <c r="E21" s="414"/>
      <c r="F21" s="415"/>
      <c r="G21" s="49" t="str">
        <f>IF(集計!H21=0,"",DBCS(集計!H21))</f>
        <v/>
      </c>
      <c r="H21" s="50" t="str">
        <f>IF(集計!I21=0,"",DBCS(集計!I21))</f>
        <v/>
      </c>
      <c r="I21" s="243"/>
      <c r="J21" s="244"/>
      <c r="K21" s="245"/>
      <c r="L21" s="263"/>
      <c r="M21" s="243"/>
      <c r="N21" s="247"/>
      <c r="O21" s="248"/>
      <c r="P21" s="249"/>
      <c r="Q21" s="250"/>
      <c r="R21" s="251"/>
      <c r="S21" s="245"/>
      <c r="T21" s="245"/>
      <c r="U21" s="245"/>
      <c r="V21" s="250"/>
    </row>
    <row r="22" spans="1:22" ht="21.95" customHeight="1">
      <c r="A22" s="419" t="str">
        <f>IF(集計!B22=0,"",集計!B22)</f>
        <v/>
      </c>
      <c r="B22" s="420"/>
      <c r="C22" s="420"/>
      <c r="D22" s="420"/>
      <c r="E22" s="420"/>
      <c r="F22" s="421"/>
      <c r="G22" s="47" t="str">
        <f>IF(集計!H22=0,"",DBCS(集計!H22))</f>
        <v/>
      </c>
      <c r="H22" s="48" t="str">
        <f>IF(集計!I22=0,"",DBCS(集計!I22))</f>
        <v/>
      </c>
      <c r="I22" s="252"/>
      <c r="J22" s="235"/>
      <c r="K22" s="253"/>
      <c r="L22" s="46"/>
      <c r="M22" s="252"/>
      <c r="N22" s="254"/>
      <c r="O22" s="255"/>
      <c r="P22" s="256"/>
      <c r="Q22" s="48"/>
      <c r="R22" s="257"/>
      <c r="S22" s="253"/>
      <c r="T22" s="253"/>
      <c r="U22" s="253"/>
      <c r="V22" s="48"/>
    </row>
    <row r="23" spans="1:22" ht="21.95" customHeight="1">
      <c r="A23" s="410" t="str">
        <f>IF(集計!B23=0,"",集計!B23)</f>
        <v/>
      </c>
      <c r="B23" s="411"/>
      <c r="C23" s="411"/>
      <c r="D23" s="411"/>
      <c r="E23" s="411"/>
      <c r="F23" s="412"/>
      <c r="G23" s="47" t="str">
        <f>IF(集計!H23=0,"",DBCS(集計!H23))</f>
        <v/>
      </c>
      <c r="H23" s="48" t="str">
        <f>IF(集計!I23=0,"",DBCS(集計!I23))</f>
        <v/>
      </c>
      <c r="I23" s="236"/>
      <c r="J23" s="228"/>
      <c r="K23" s="228"/>
      <c r="L23" s="237"/>
      <c r="M23" s="236"/>
      <c r="N23" s="238"/>
      <c r="O23" s="239"/>
      <c r="P23" s="240"/>
      <c r="Q23" s="237"/>
      <c r="R23" s="241"/>
      <c r="S23" s="228"/>
      <c r="T23" s="228"/>
      <c r="U23" s="228"/>
      <c r="V23" s="237"/>
    </row>
    <row r="24" spans="1:22" ht="21.95" customHeight="1">
      <c r="A24" s="410" t="str">
        <f>IF(集計!B24=0,"",集計!B24)</f>
        <v/>
      </c>
      <c r="B24" s="411"/>
      <c r="C24" s="411"/>
      <c r="D24" s="411"/>
      <c r="E24" s="411"/>
      <c r="F24" s="412"/>
      <c r="G24" s="47" t="str">
        <f>IF(集計!H24=0,"",DBCS(集計!H24))</f>
        <v/>
      </c>
      <c r="H24" s="48" t="str">
        <f>IF(集計!I24=0,"",DBCS(集計!I24))</f>
        <v/>
      </c>
      <c r="I24" s="236"/>
      <c r="J24" s="228"/>
      <c r="K24" s="228"/>
      <c r="L24" s="237"/>
      <c r="M24" s="236"/>
      <c r="N24" s="238"/>
      <c r="O24" s="239"/>
      <c r="P24" s="240"/>
      <c r="Q24" s="237"/>
      <c r="R24" s="241"/>
      <c r="S24" s="228"/>
      <c r="T24" s="228"/>
      <c r="U24" s="228"/>
      <c r="V24" s="237"/>
    </row>
    <row r="25" spans="1:22" ht="21.95" customHeight="1">
      <c r="A25" s="410" t="str">
        <f>IF(集計!B25=0,"",集計!B25)</f>
        <v/>
      </c>
      <c r="B25" s="411"/>
      <c r="C25" s="411"/>
      <c r="D25" s="411"/>
      <c r="E25" s="411"/>
      <c r="F25" s="412"/>
      <c r="G25" s="47" t="str">
        <f>IF(集計!H25=0,"",DBCS(集計!H25))</f>
        <v/>
      </c>
      <c r="H25" s="48" t="str">
        <f>IF(集計!I25=0,"",DBCS(集計!I25))</f>
        <v/>
      </c>
      <c r="I25" s="236"/>
      <c r="J25" s="228"/>
      <c r="K25" s="228"/>
      <c r="L25" s="237"/>
      <c r="M25" s="236"/>
      <c r="N25" s="238"/>
      <c r="O25" s="239"/>
      <c r="P25" s="240"/>
      <c r="Q25" s="237"/>
      <c r="R25" s="241"/>
      <c r="S25" s="228"/>
      <c r="T25" s="228"/>
      <c r="U25" s="228"/>
      <c r="V25" s="237"/>
    </row>
    <row r="26" spans="1:22" ht="21.95" customHeight="1" thickBot="1">
      <c r="A26" s="422" t="str">
        <f>IF(集計!B26=0,"",集計!B26)</f>
        <v/>
      </c>
      <c r="B26" s="423"/>
      <c r="C26" s="423"/>
      <c r="D26" s="423"/>
      <c r="E26" s="423"/>
      <c r="F26" s="424"/>
      <c r="G26" s="126" t="str">
        <f>IF(集計!H26=0,"",DBCS(集計!H26))</f>
        <v/>
      </c>
      <c r="H26" s="51" t="str">
        <f>IF(集計!I26=0,"",DBCS(集計!I26))</f>
        <v/>
      </c>
      <c r="I26" s="259"/>
      <c r="J26" s="245"/>
      <c r="K26" s="244"/>
      <c r="L26" s="263"/>
      <c r="M26" s="259"/>
      <c r="N26" s="260"/>
      <c r="O26" s="261"/>
      <c r="P26" s="262"/>
      <c r="Q26" s="263"/>
      <c r="R26" s="264"/>
      <c r="S26" s="244"/>
      <c r="T26" s="244"/>
      <c r="U26" s="244"/>
      <c r="V26" s="263"/>
    </row>
    <row r="27" spans="1:22" ht="21.95" customHeight="1">
      <c r="A27" s="416" t="str">
        <f>IF(集計!B27=0,"",集計!B27)</f>
        <v/>
      </c>
      <c r="B27" s="417"/>
      <c r="C27" s="417"/>
      <c r="D27" s="417"/>
      <c r="E27" s="417"/>
      <c r="F27" s="418"/>
      <c r="G27" s="112" t="str">
        <f>IF(集計!H27=0,"",DBCS(集計!H27))</f>
        <v/>
      </c>
      <c r="H27" s="46" t="str">
        <f>IF(集計!I27=0,"",DBCS(集計!I27))</f>
        <v/>
      </c>
      <c r="I27" s="227"/>
      <c r="J27" s="235"/>
      <c r="K27" s="235"/>
      <c r="L27" s="46"/>
      <c r="M27" s="227"/>
      <c r="N27" s="231"/>
      <c r="O27" s="232"/>
      <c r="P27" s="233"/>
      <c r="Q27" s="46"/>
      <c r="R27" s="234"/>
      <c r="S27" s="235"/>
      <c r="T27" s="235"/>
      <c r="U27" s="235"/>
      <c r="V27" s="46"/>
    </row>
    <row r="28" spans="1:22" ht="21.95" customHeight="1">
      <c r="A28" s="410" t="str">
        <f>IF(集計!B28=0,"",集計!B28)</f>
        <v/>
      </c>
      <c r="B28" s="411"/>
      <c r="C28" s="411"/>
      <c r="D28" s="411"/>
      <c r="E28" s="411"/>
      <c r="F28" s="412"/>
      <c r="G28" s="47" t="str">
        <f>IF(集計!H28=0,"",DBCS(集計!H28))</f>
        <v/>
      </c>
      <c r="H28" s="48" t="str">
        <f>IF(集計!I28=0,"",DBCS(集計!I28))</f>
        <v/>
      </c>
      <c r="I28" s="236"/>
      <c r="J28" s="228"/>
      <c r="K28" s="228"/>
      <c r="L28" s="237"/>
      <c r="M28" s="236"/>
      <c r="N28" s="238"/>
      <c r="O28" s="239"/>
      <c r="P28" s="240"/>
      <c r="Q28" s="237"/>
      <c r="R28" s="241"/>
      <c r="S28" s="228"/>
      <c r="T28" s="228"/>
      <c r="U28" s="228"/>
      <c r="V28" s="237"/>
    </row>
    <row r="29" spans="1:22" ht="21.95" customHeight="1">
      <c r="A29" s="410" t="str">
        <f>IF(集計!B29=0,"",集計!B29)</f>
        <v/>
      </c>
      <c r="B29" s="411"/>
      <c r="C29" s="411"/>
      <c r="D29" s="411"/>
      <c r="E29" s="411"/>
      <c r="F29" s="412"/>
      <c r="G29" s="47" t="str">
        <f>IF(集計!H29=0,"",DBCS(集計!H29))</f>
        <v/>
      </c>
      <c r="H29" s="48" t="str">
        <f>IF(集計!I29=0,"",DBCS(集計!I29))</f>
        <v/>
      </c>
      <c r="I29" s="236"/>
      <c r="J29" s="228"/>
      <c r="K29" s="228"/>
      <c r="L29" s="242"/>
      <c r="M29" s="236"/>
      <c r="N29" s="238"/>
      <c r="O29" s="239"/>
      <c r="P29" s="240"/>
      <c r="Q29" s="237"/>
      <c r="R29" s="241"/>
      <c r="S29" s="228"/>
      <c r="T29" s="228"/>
      <c r="U29" s="228"/>
      <c r="V29" s="237"/>
    </row>
    <row r="30" spans="1:22" ht="21.95" customHeight="1">
      <c r="A30" s="410" t="str">
        <f>IF(集計!B30=0,"",集計!B30)</f>
        <v/>
      </c>
      <c r="B30" s="411"/>
      <c r="C30" s="411"/>
      <c r="D30" s="411"/>
      <c r="E30" s="411"/>
      <c r="F30" s="412"/>
      <c r="G30" s="47" t="str">
        <f>IF(集計!H30=0,"",DBCS(集計!H30))</f>
        <v/>
      </c>
      <c r="H30" s="48" t="str">
        <f>IF(集計!I30=0,"",DBCS(集計!I30))</f>
        <v/>
      </c>
      <c r="I30" s="236"/>
      <c r="J30" s="228"/>
      <c r="K30" s="228"/>
      <c r="L30" s="242"/>
      <c r="M30" s="236"/>
      <c r="N30" s="238"/>
      <c r="O30" s="239"/>
      <c r="P30" s="240"/>
      <c r="Q30" s="237"/>
      <c r="R30" s="241"/>
      <c r="S30" s="228"/>
      <c r="T30" s="228"/>
      <c r="U30" s="228"/>
      <c r="V30" s="237"/>
    </row>
    <row r="31" spans="1:22" ht="21.95" customHeight="1" thickBot="1">
      <c r="A31" s="413" t="str">
        <f>IF(集計!B31=0,"",集計!B31)</f>
        <v/>
      </c>
      <c r="B31" s="414"/>
      <c r="C31" s="414"/>
      <c r="D31" s="414"/>
      <c r="E31" s="414"/>
      <c r="F31" s="415"/>
      <c r="G31" s="49" t="str">
        <f>IF(集計!H31=0,"",DBCS(集計!H31))</f>
        <v/>
      </c>
      <c r="H31" s="50" t="str">
        <f>IF(集計!I31=0,"",DBCS(集計!I31))</f>
        <v/>
      </c>
      <c r="I31" s="243"/>
      <c r="J31" s="245"/>
      <c r="K31" s="245"/>
      <c r="L31" s="242"/>
      <c r="M31" s="243"/>
      <c r="N31" s="247"/>
      <c r="O31" s="248"/>
      <c r="P31" s="249"/>
      <c r="Q31" s="250"/>
      <c r="R31" s="251"/>
      <c r="S31" s="245"/>
      <c r="T31" s="245"/>
      <c r="U31" s="245"/>
      <c r="V31" s="250"/>
    </row>
    <row r="32" spans="1:22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/>
      <c r="K32" s="154"/>
      <c r="L32" s="54"/>
      <c r="M32" s="55"/>
      <c r="N32" s="56"/>
      <c r="O32" s="57"/>
      <c r="P32" s="161"/>
      <c r="Q32" s="59"/>
      <c r="R32" s="58"/>
      <c r="S32" s="53"/>
      <c r="T32" s="53"/>
      <c r="U32" s="53"/>
      <c r="V32" s="59"/>
    </row>
    <row r="33" spans="1:22" ht="14.25" thickBot="1"/>
    <row r="34" spans="1:22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402" t="s">
        <v>17</v>
      </c>
      <c r="O34" s="427"/>
      <c r="P34" s="428"/>
      <c r="Q34" s="267"/>
      <c r="R34" s="441" t="s">
        <v>53</v>
      </c>
      <c r="S34" s="427"/>
      <c r="T34" s="427"/>
      <c r="U34" s="427"/>
      <c r="V34" s="117" t="s">
        <v>67</v>
      </c>
    </row>
    <row r="35" spans="1:22" ht="27" customHeight="1">
      <c r="A35" s="442"/>
      <c r="B35" s="443"/>
      <c r="C35" s="443"/>
      <c r="D35" s="443"/>
      <c r="E35" s="443"/>
      <c r="F35" s="444"/>
      <c r="G35" s="265"/>
      <c r="H35" s="265"/>
      <c r="I35" s="265"/>
      <c r="J35" s="265"/>
      <c r="K35" s="265"/>
      <c r="L35" s="265"/>
      <c r="M35" s="265"/>
      <c r="N35" s="429"/>
      <c r="O35" s="430"/>
      <c r="P35" s="431"/>
      <c r="Q35" s="267"/>
      <c r="R35" s="445"/>
      <c r="S35" s="446"/>
      <c r="T35" s="446"/>
      <c r="U35" s="446"/>
      <c r="V35" s="118"/>
    </row>
    <row r="36" spans="1:22" ht="27" customHeight="1" thickBot="1">
      <c r="A36" s="447"/>
      <c r="B36" s="448"/>
      <c r="C36" s="448"/>
      <c r="D36" s="448"/>
      <c r="E36" s="448"/>
      <c r="F36" s="449"/>
      <c r="G36" s="266"/>
      <c r="H36" s="266"/>
      <c r="I36" s="266"/>
      <c r="J36" s="266"/>
      <c r="K36" s="266"/>
      <c r="L36" s="266"/>
      <c r="M36" s="266"/>
      <c r="N36" s="432"/>
      <c r="O36" s="433"/>
      <c r="P36" s="434"/>
      <c r="Q36" s="267"/>
      <c r="R36" s="425"/>
      <c r="S36" s="426"/>
      <c r="T36" s="426"/>
      <c r="U36" s="426"/>
      <c r="V36" s="133"/>
    </row>
  </sheetData>
  <mergeCells count="62">
    <mergeCell ref="R36:U36"/>
    <mergeCell ref="N34:P34"/>
    <mergeCell ref="N35:P35"/>
    <mergeCell ref="N36:P36"/>
    <mergeCell ref="A32:H32"/>
    <mergeCell ref="A34:F34"/>
    <mergeCell ref="R34:U34"/>
    <mergeCell ref="A35:F35"/>
    <mergeCell ref="R35:U35"/>
    <mergeCell ref="A36:F36"/>
    <mergeCell ref="A30:F30"/>
    <mergeCell ref="A31:F31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11:F11"/>
    <mergeCell ref="A7:F7"/>
    <mergeCell ref="A29:F29"/>
    <mergeCell ref="A12:F12"/>
    <mergeCell ref="A13:F13"/>
    <mergeCell ref="A14:F14"/>
    <mergeCell ref="A15:F15"/>
    <mergeCell ref="A16:F16"/>
    <mergeCell ref="A17:F17"/>
    <mergeCell ref="A18:F18"/>
    <mergeCell ref="A19:F19"/>
    <mergeCell ref="A4:F4"/>
    <mergeCell ref="G4:P4"/>
    <mergeCell ref="A8:F8"/>
    <mergeCell ref="A9:F9"/>
    <mergeCell ref="A10:F10"/>
    <mergeCell ref="Q4:V4"/>
    <mergeCell ref="A5:F6"/>
    <mergeCell ref="G5:G6"/>
    <mergeCell ref="H5:H6"/>
    <mergeCell ref="I5:I6"/>
    <mergeCell ref="R5:R6"/>
    <mergeCell ref="S5:S6"/>
    <mergeCell ref="T5:T6"/>
    <mergeCell ref="U5:U6"/>
    <mergeCell ref="V5:V6"/>
    <mergeCell ref="N5:P5"/>
    <mergeCell ref="Q5:Q6"/>
    <mergeCell ref="J5:J6"/>
    <mergeCell ref="K5:K6"/>
    <mergeCell ref="L5:L6"/>
    <mergeCell ref="M5:M6"/>
    <mergeCell ref="H1:K1"/>
    <mergeCell ref="M1:P1"/>
    <mergeCell ref="R1:V1"/>
    <mergeCell ref="G3:H3"/>
    <mergeCell ref="J3:K3"/>
    <mergeCell ref="L3:M3"/>
    <mergeCell ref="N3:O3"/>
    <mergeCell ref="P3:Q3"/>
    <mergeCell ref="R3:V3"/>
  </mergeCells>
  <phoneticPr fontId="2"/>
  <conditionalFormatting sqref="P32">
    <cfRule type="expression" dxfId="1435" priority="35" stopIfTrue="1">
      <formula>$P$32&gt;=1</formula>
    </cfRule>
  </conditionalFormatting>
  <conditionalFormatting sqref="K7:K31">
    <cfRule type="expression" dxfId="1434" priority="34" stopIfTrue="1">
      <formula>$K7&lt;$M7+$N7+$O7+$P7</formula>
    </cfRule>
  </conditionalFormatting>
  <conditionalFormatting sqref="P7:P31">
    <cfRule type="cellIs" dxfId="1433" priority="33" stopIfTrue="1" operator="notEqual">
      <formula>0</formula>
    </cfRule>
  </conditionalFormatting>
  <conditionalFormatting sqref="B3">
    <cfRule type="cellIs" dxfId="1432" priority="32" stopIfTrue="1" operator="equal">
      <formula>0</formula>
    </cfRule>
  </conditionalFormatting>
  <conditionalFormatting sqref="Q5:Q32">
    <cfRule type="expression" dxfId="1431" priority="31" stopIfTrue="1">
      <formula>$Q$32&gt;$J$3</formula>
    </cfRule>
  </conditionalFormatting>
  <conditionalFormatting sqref="L5:L32">
    <cfRule type="expression" priority="29" stopIfTrue="1">
      <formula>$H$1=""</formula>
    </cfRule>
    <cfRule type="expression" dxfId="1430" priority="30" stopIfTrue="1">
      <formula>$L$32&gt;$J$3</formula>
    </cfRule>
  </conditionalFormatting>
  <conditionalFormatting sqref="Q5:Q6">
    <cfRule type="expression" dxfId="1429" priority="28" stopIfTrue="1">
      <formula>$L$32&lt;$Q$32</formula>
    </cfRule>
  </conditionalFormatting>
  <conditionalFormatting sqref="J7:J8">
    <cfRule type="expression" dxfId="1428" priority="27" stopIfTrue="1">
      <formula>$J7&lt;&gt;$K7+$S7+$U7</formula>
    </cfRule>
  </conditionalFormatting>
  <conditionalFormatting sqref="J9">
    <cfRule type="expression" dxfId="1427" priority="26" stopIfTrue="1">
      <formula>$J$9&lt;&gt;$K$9+$S$9+$U$9</formula>
    </cfRule>
  </conditionalFormatting>
  <conditionalFormatting sqref="J10">
    <cfRule type="expression" dxfId="1426" priority="25" stopIfTrue="1">
      <formula>$J$10&lt;&gt;$K$10+$S$10+$U$10</formula>
    </cfRule>
  </conditionalFormatting>
  <conditionalFormatting sqref="J11">
    <cfRule type="expression" dxfId="1425" priority="24" stopIfTrue="1">
      <formula>$J$11&lt;&gt;$K$11+$S$11+$U$11</formula>
    </cfRule>
  </conditionalFormatting>
  <conditionalFormatting sqref="J12">
    <cfRule type="expression" dxfId="1424" priority="23" stopIfTrue="1">
      <formula>$J$12&lt;&gt;$K$12+$S$12+$U$12</formula>
    </cfRule>
  </conditionalFormatting>
  <conditionalFormatting sqref="J13">
    <cfRule type="expression" dxfId="1423" priority="22" stopIfTrue="1">
      <formula>$J$13&lt;&gt;$K$13+$S$13+$U$13</formula>
    </cfRule>
  </conditionalFormatting>
  <conditionalFormatting sqref="J14">
    <cfRule type="expression" dxfId="1422" priority="21" stopIfTrue="1">
      <formula>$J$14&lt;&gt;$K$14+$S$14+$U$14</formula>
    </cfRule>
  </conditionalFormatting>
  <conditionalFormatting sqref="J15">
    <cfRule type="expression" dxfId="1421" priority="20" stopIfTrue="1">
      <formula>$J$15&lt;&gt;$K$15+$S$15+$U$15</formula>
    </cfRule>
  </conditionalFormatting>
  <conditionalFormatting sqref="J16">
    <cfRule type="expression" dxfId="1420" priority="19" stopIfTrue="1">
      <formula>$J$16&lt;&gt;$K$16+$S$16+$U$16</formula>
    </cfRule>
  </conditionalFormatting>
  <conditionalFormatting sqref="J17">
    <cfRule type="expression" dxfId="1419" priority="18" stopIfTrue="1">
      <formula>$J$17&lt;&gt;$K$17+$S$17+$U$17</formula>
    </cfRule>
  </conditionalFormatting>
  <conditionalFormatting sqref="J18">
    <cfRule type="expression" dxfId="1418" priority="17" stopIfTrue="1">
      <formula>$J$18&lt;&gt;$K$18+$S$18+$U$18</formula>
    </cfRule>
  </conditionalFormatting>
  <conditionalFormatting sqref="J19">
    <cfRule type="expression" dxfId="1417" priority="16" stopIfTrue="1">
      <formula>$J$19&lt;&gt;$K$19+$S$19+$U$19</formula>
    </cfRule>
  </conditionalFormatting>
  <conditionalFormatting sqref="J20">
    <cfRule type="expression" dxfId="1416" priority="15" stopIfTrue="1">
      <formula>$J$20&lt;&gt;$K$20+$S$20+$U$20</formula>
    </cfRule>
  </conditionalFormatting>
  <conditionalFormatting sqref="J21">
    <cfRule type="expression" dxfId="1415" priority="14" stopIfTrue="1">
      <formula>$J$21&lt;&gt;$K$21+$S$21+$U$21</formula>
    </cfRule>
  </conditionalFormatting>
  <conditionalFormatting sqref="J22">
    <cfRule type="expression" dxfId="1414" priority="13" stopIfTrue="1">
      <formula>$J$22&lt;&gt;$K$22+$S$22+$U$22</formula>
    </cfRule>
  </conditionalFormatting>
  <conditionalFormatting sqref="J23">
    <cfRule type="expression" dxfId="1413" priority="12" stopIfTrue="1">
      <formula>$J$23&lt;&gt;$K$23+$S$23+$U$23</formula>
    </cfRule>
  </conditionalFormatting>
  <conditionalFormatting sqref="J24">
    <cfRule type="expression" dxfId="1412" priority="11" stopIfTrue="1">
      <formula>$J$24&lt;&gt;$K$24+$S$24+$U$24</formula>
    </cfRule>
  </conditionalFormatting>
  <conditionalFormatting sqref="J25">
    <cfRule type="expression" dxfId="1411" priority="10" stopIfTrue="1">
      <formula>$J$25&lt;&gt;$K$25+$S$25+$U$25</formula>
    </cfRule>
  </conditionalFormatting>
  <conditionalFormatting sqref="J26">
    <cfRule type="expression" dxfId="1410" priority="9" stopIfTrue="1">
      <formula>$J$26&lt;&gt;$K$26+$S$26+$U$26</formula>
    </cfRule>
  </conditionalFormatting>
  <conditionalFormatting sqref="J27">
    <cfRule type="expression" dxfId="1409" priority="8" stopIfTrue="1">
      <formula>$J$27&lt;&gt;$K$27+$S$27+$U$27</formula>
    </cfRule>
  </conditionalFormatting>
  <conditionalFormatting sqref="J28">
    <cfRule type="expression" dxfId="1408" priority="7" stopIfTrue="1">
      <formula>$J$28&lt;&gt;$K$28+$S$28+$U$28</formula>
    </cfRule>
  </conditionalFormatting>
  <conditionalFormatting sqref="J29">
    <cfRule type="expression" dxfId="1407" priority="6" stopIfTrue="1">
      <formula>$J$29&lt;&gt;$K$29+$S$29+$U$29</formula>
    </cfRule>
  </conditionalFormatting>
  <conditionalFormatting sqref="J30">
    <cfRule type="expression" dxfId="1406" priority="5" stopIfTrue="1">
      <formula>$J$30&lt;&gt;$K$30+$S$30+$U$30</formula>
    </cfRule>
  </conditionalFormatting>
  <conditionalFormatting sqref="J31">
    <cfRule type="expression" dxfId="1405" priority="4" stopIfTrue="1">
      <formula>$J$31&lt;&gt;$K$31+$S$31+$U$31</formula>
    </cfRule>
  </conditionalFormatting>
  <printOptions horizontalCentered="1" verticalCentered="1"/>
  <pageMargins left="0.39370078740157483" right="0" top="0" bottom="0" header="0.15748031496062992" footer="0.15748031496062992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D188"/>
  <sheetViews>
    <sheetView showGridLines="0" showRowColHeaders="0" zoomScaleNormal="100" zoomScaleSheetLayoutView="85" workbookViewId="0">
      <pane xSplit="8" ySplit="6" topLeftCell="I24" activePane="bottomRight" state="frozen"/>
      <selection activeCell="I7" sqref="I7:I9"/>
      <selection pane="topRight" activeCell="I7" sqref="I7:I9"/>
      <selection pane="bottomLeft" activeCell="I7" sqref="I7:I9"/>
      <selection pane="bottomRight" activeCell="X7" sqref="X7:X3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789" priority="95" stopIfTrue="1">
      <formula>$L$32&lt;$Q$32</formula>
    </cfRule>
  </conditionalFormatting>
  <conditionalFormatting sqref="P32">
    <cfRule type="expression" dxfId="788" priority="94" stopIfTrue="1">
      <formula>$P$32&gt;=1</formula>
    </cfRule>
  </conditionalFormatting>
  <conditionalFormatting sqref="J7">
    <cfRule type="expression" dxfId="787" priority="93" stopIfTrue="1">
      <formula>$J7&lt;&gt;$K7+$S7+$U7+$T7</formula>
    </cfRule>
  </conditionalFormatting>
  <conditionalFormatting sqref="K7:K31">
    <cfRule type="expression" dxfId="786" priority="92" stopIfTrue="1">
      <formula>$K7&lt;$M7+$N7+$O7+$P7</formula>
    </cfRule>
  </conditionalFormatting>
  <conditionalFormatting sqref="J9">
    <cfRule type="expression" dxfId="785" priority="91" stopIfTrue="1">
      <formula>$J$9&lt;&gt;$K$9+$S$9+$U$9+$T9</formula>
    </cfRule>
  </conditionalFormatting>
  <conditionalFormatting sqref="J10">
    <cfRule type="expression" dxfId="784" priority="90" stopIfTrue="1">
      <formula>$J$10&lt;&gt;$K$10+$S$10+$U$10+$T10</formula>
    </cfRule>
  </conditionalFormatting>
  <conditionalFormatting sqref="J11">
    <cfRule type="expression" dxfId="783" priority="89" stopIfTrue="1">
      <formula>$J$11&lt;&gt;$K$11+$S$11+$U$11+$T11</formula>
    </cfRule>
  </conditionalFormatting>
  <conditionalFormatting sqref="J12">
    <cfRule type="expression" dxfId="782" priority="88" stopIfTrue="1">
      <formula>$J$12&lt;&gt;$K$12+$S$12+$U$12+$T12</formula>
    </cfRule>
  </conditionalFormatting>
  <conditionalFormatting sqref="J13">
    <cfRule type="expression" dxfId="781" priority="87" stopIfTrue="1">
      <formula>$J$13&lt;&gt;$K$13+$S$13+$U$13+$T13</formula>
    </cfRule>
  </conditionalFormatting>
  <conditionalFormatting sqref="J14">
    <cfRule type="expression" dxfId="780" priority="86" stopIfTrue="1">
      <formula>$J$14&lt;&gt;$K$14+$S$14+$U$14+$T14</formula>
    </cfRule>
  </conditionalFormatting>
  <conditionalFormatting sqref="J15">
    <cfRule type="expression" dxfId="779" priority="85" stopIfTrue="1">
      <formula>$J$15&lt;&gt;$K$15+$S$15+$U$15+$T15</formula>
    </cfRule>
  </conditionalFormatting>
  <conditionalFormatting sqref="J16">
    <cfRule type="expression" dxfId="778" priority="84" stopIfTrue="1">
      <formula>$J$16&lt;&gt;$K$16+$S$16+$U$16+$T16</formula>
    </cfRule>
  </conditionalFormatting>
  <conditionalFormatting sqref="J17">
    <cfRule type="expression" dxfId="777" priority="83" stopIfTrue="1">
      <formula>$J$17&lt;&gt;$K$17+$S$17+$U$17+$T17</formula>
    </cfRule>
  </conditionalFormatting>
  <conditionalFormatting sqref="J18">
    <cfRule type="expression" dxfId="776" priority="82" stopIfTrue="1">
      <formula>$J$18&lt;&gt;$K$18+$S$18+$U$18+$T18</formula>
    </cfRule>
  </conditionalFormatting>
  <conditionalFormatting sqref="J19">
    <cfRule type="expression" dxfId="775" priority="81" stopIfTrue="1">
      <formula>$J$19&lt;&gt;$K$19+$S$19+$U$19+$T19</formula>
    </cfRule>
  </conditionalFormatting>
  <conditionalFormatting sqref="J20">
    <cfRule type="expression" dxfId="774" priority="80" stopIfTrue="1">
      <formula>$J$20&lt;&gt;$K$20+$S$20+$U$20+$T20</formula>
    </cfRule>
  </conditionalFormatting>
  <conditionalFormatting sqref="J21">
    <cfRule type="expression" dxfId="773" priority="79" stopIfTrue="1">
      <formula>$J$21&lt;&gt;$K$21+$S$21+$U$21+$T21</formula>
    </cfRule>
  </conditionalFormatting>
  <conditionalFormatting sqref="J22">
    <cfRule type="expression" dxfId="772" priority="78" stopIfTrue="1">
      <formula>$J$22&lt;&gt;$K$22+$S$22+$U$22+$T22</formula>
    </cfRule>
  </conditionalFormatting>
  <conditionalFormatting sqref="J23">
    <cfRule type="expression" dxfId="771" priority="77" stopIfTrue="1">
      <formula>$J$23&lt;&gt;$K$23+$S$23+$U$23+$T23</formula>
    </cfRule>
  </conditionalFormatting>
  <conditionalFormatting sqref="J24">
    <cfRule type="expression" dxfId="770" priority="76" stopIfTrue="1">
      <formula>$J$24&lt;&gt;$K$24+$S$24+$U$24+$T24</formula>
    </cfRule>
  </conditionalFormatting>
  <conditionalFormatting sqref="J25">
    <cfRule type="expression" dxfId="769" priority="75" stopIfTrue="1">
      <formula>$J$25&lt;&gt;$K$25+$S$25+$U$25+$T25</formula>
    </cfRule>
  </conditionalFormatting>
  <conditionalFormatting sqref="J26">
    <cfRule type="expression" dxfId="768" priority="74" stopIfTrue="1">
      <formula>$J$26&lt;&gt;$K$26+$S$26+$U$26+$T26</formula>
    </cfRule>
  </conditionalFormatting>
  <conditionalFormatting sqref="J27">
    <cfRule type="expression" dxfId="767" priority="73" stopIfTrue="1">
      <formula>$J$27&lt;&gt;$K$27+$S$27+$U$27+$T27</formula>
    </cfRule>
  </conditionalFormatting>
  <conditionalFormatting sqref="J28">
    <cfRule type="expression" dxfId="766" priority="72" stopIfTrue="1">
      <formula>$J$28&lt;&gt;$K$28+$S$28+$U$28+$T28</formula>
    </cfRule>
  </conditionalFormatting>
  <conditionalFormatting sqref="J29">
    <cfRule type="expression" dxfId="765" priority="71" stopIfTrue="1">
      <formula>$J$29&lt;&gt;$K$29+$S$29+$U$29+$T29</formula>
    </cfRule>
  </conditionalFormatting>
  <conditionalFormatting sqref="J30">
    <cfRule type="expression" dxfId="764" priority="70" stopIfTrue="1">
      <formula>$J$30&lt;&gt;$K$30+$S$30+$U$30+$T30</formula>
    </cfRule>
  </conditionalFormatting>
  <conditionalFormatting sqref="J31">
    <cfRule type="expression" dxfId="763" priority="69" stopIfTrue="1">
      <formula>$J$31&lt;&gt;$K$31+$S$31+$U$31+$T31</formula>
    </cfRule>
  </conditionalFormatting>
  <conditionalFormatting sqref="P7:P31">
    <cfRule type="cellIs" dxfId="762" priority="68" stopIfTrue="1" operator="notEqual">
      <formula>0</formula>
    </cfRule>
  </conditionalFormatting>
  <conditionalFormatting sqref="X3:X31">
    <cfRule type="expression" dxfId="761" priority="66" stopIfTrue="1">
      <formula>SUM($X$7:$X$31)&gt;1</formula>
    </cfRule>
  </conditionalFormatting>
  <conditionalFormatting sqref="B3">
    <cfRule type="cellIs" dxfId="760" priority="65" stopIfTrue="1" operator="equal">
      <formula>0</formula>
    </cfRule>
  </conditionalFormatting>
  <conditionalFormatting sqref="J8">
    <cfRule type="expression" dxfId="759" priority="62" stopIfTrue="1">
      <formula>$J$8&lt;&gt;$K$8+$S$8+$U$8+$T8</formula>
    </cfRule>
  </conditionalFormatting>
  <conditionalFormatting sqref="J7">
    <cfRule type="expression" dxfId="758" priority="61" stopIfTrue="1">
      <formula>$J7&lt;&gt;$K7+$S7+$U7+$T7</formula>
    </cfRule>
  </conditionalFormatting>
  <conditionalFormatting sqref="K7:K31">
    <cfRule type="expression" dxfId="757" priority="60" stopIfTrue="1">
      <formula>$K7&lt;$M7+$N7+$O7+$P7</formula>
    </cfRule>
  </conditionalFormatting>
  <conditionalFormatting sqref="J9">
    <cfRule type="expression" dxfId="756" priority="59" stopIfTrue="1">
      <formula>$J$9&lt;&gt;$K$9+$S$9+$U$9+$T9</formula>
    </cfRule>
  </conditionalFormatting>
  <conditionalFormatting sqref="J10">
    <cfRule type="expression" dxfId="755" priority="58" stopIfTrue="1">
      <formula>$J$10&lt;&gt;$K$10+$S$10+$U$10+$T10</formula>
    </cfRule>
  </conditionalFormatting>
  <conditionalFormatting sqref="J11">
    <cfRule type="expression" dxfId="754" priority="57" stopIfTrue="1">
      <formula>$J$11&lt;&gt;$K$11+$S$11+$U$11+$T11</formula>
    </cfRule>
  </conditionalFormatting>
  <conditionalFormatting sqref="J12">
    <cfRule type="expression" dxfId="753" priority="56" stopIfTrue="1">
      <formula>$J$12&lt;&gt;$K$12+$S$12+$U$12+$T12</formula>
    </cfRule>
  </conditionalFormatting>
  <conditionalFormatting sqref="J13">
    <cfRule type="expression" dxfId="752" priority="55" stopIfTrue="1">
      <formula>$J$13&lt;&gt;$K$13+$S$13+$U$13+$T13</formula>
    </cfRule>
  </conditionalFormatting>
  <conditionalFormatting sqref="J14">
    <cfRule type="expression" dxfId="751" priority="54" stopIfTrue="1">
      <formula>$J$14&lt;&gt;$K$14+$S$14+$U$14+$T14</formula>
    </cfRule>
  </conditionalFormatting>
  <conditionalFormatting sqref="J15">
    <cfRule type="expression" dxfId="750" priority="53" stopIfTrue="1">
      <formula>$J$15&lt;&gt;$K$15+$S$15+$U$15+$T15</formula>
    </cfRule>
  </conditionalFormatting>
  <conditionalFormatting sqref="J16">
    <cfRule type="expression" dxfId="749" priority="52" stopIfTrue="1">
      <formula>$J$16&lt;&gt;$K$16+$S$16+$U$16+$T16</formula>
    </cfRule>
  </conditionalFormatting>
  <conditionalFormatting sqref="J17">
    <cfRule type="expression" dxfId="748" priority="51" stopIfTrue="1">
      <formula>$J$17&lt;&gt;$K$17+$S$17+$U$17+$T17</formula>
    </cfRule>
  </conditionalFormatting>
  <conditionalFormatting sqref="J18">
    <cfRule type="expression" dxfId="747" priority="50" stopIfTrue="1">
      <formula>$J$18&lt;&gt;$K$18+$S$18+$U$18+$T18</formula>
    </cfRule>
  </conditionalFormatting>
  <conditionalFormatting sqref="J19">
    <cfRule type="expression" dxfId="746" priority="49" stopIfTrue="1">
      <formula>$J$19&lt;&gt;$K$19+$S$19+$U$19+$T19</formula>
    </cfRule>
  </conditionalFormatting>
  <conditionalFormatting sqref="J20">
    <cfRule type="expression" dxfId="745" priority="48" stopIfTrue="1">
      <formula>$J$20&lt;&gt;$K$20+$S$20+$U$20+$T20</formula>
    </cfRule>
  </conditionalFormatting>
  <conditionalFormatting sqref="J21">
    <cfRule type="expression" dxfId="744" priority="47" stopIfTrue="1">
      <formula>$J$21&lt;&gt;$K$21+$S$21+$U$21+$T21</formula>
    </cfRule>
  </conditionalFormatting>
  <conditionalFormatting sqref="J22">
    <cfRule type="expression" dxfId="743" priority="46" stopIfTrue="1">
      <formula>$J$22&lt;&gt;$K$22+$S$22+$U$22+$T22</formula>
    </cfRule>
  </conditionalFormatting>
  <conditionalFormatting sqref="J23">
    <cfRule type="expression" dxfId="742" priority="45" stopIfTrue="1">
      <formula>$J$23&lt;&gt;$K$23+$S$23+$U$23+$T23</formula>
    </cfRule>
  </conditionalFormatting>
  <conditionalFormatting sqref="J24">
    <cfRule type="expression" dxfId="741" priority="44" stopIfTrue="1">
      <formula>$J$24&lt;&gt;$K$24+$S$24+$U$24+$T24</formula>
    </cfRule>
  </conditionalFormatting>
  <conditionalFormatting sqref="J25">
    <cfRule type="expression" dxfId="740" priority="43" stopIfTrue="1">
      <formula>$J$25&lt;&gt;$K$25+$S$25+$U$25+$T25</formula>
    </cfRule>
  </conditionalFormatting>
  <conditionalFormatting sqref="J26">
    <cfRule type="expression" dxfId="739" priority="42" stopIfTrue="1">
      <formula>$J$26&lt;&gt;$K$26+$S$26+$U$26+$T26</formula>
    </cfRule>
  </conditionalFormatting>
  <conditionalFormatting sqref="J27">
    <cfRule type="expression" dxfId="738" priority="41" stopIfTrue="1">
      <formula>$J$27&lt;&gt;$K$27+$S$27+$U$27+$T27</formula>
    </cfRule>
  </conditionalFormatting>
  <conditionalFormatting sqref="J28">
    <cfRule type="expression" dxfId="737" priority="40" stopIfTrue="1">
      <formula>$J$28&lt;&gt;$K$28+$S$28+$U$28+$T28</formula>
    </cfRule>
  </conditionalFormatting>
  <conditionalFormatting sqref="J29">
    <cfRule type="expression" dxfId="736" priority="39" stopIfTrue="1">
      <formula>$J$29&lt;&gt;$K$29+$S$29+$U$29+$T29</formula>
    </cfRule>
  </conditionalFormatting>
  <conditionalFormatting sqref="J30">
    <cfRule type="expression" dxfId="735" priority="38" stopIfTrue="1">
      <formula>$J$30&lt;&gt;$K$30+$S$30+$U$30+$T30</formula>
    </cfRule>
  </conditionalFormatting>
  <conditionalFormatting sqref="J31">
    <cfRule type="expression" dxfId="734" priority="37" stopIfTrue="1">
      <formula>$J$31&lt;&gt;$K$31+$S$31+$U$31+$T31</formula>
    </cfRule>
  </conditionalFormatting>
  <conditionalFormatting sqref="J8">
    <cfRule type="expression" dxfId="733" priority="31" stopIfTrue="1">
      <formula>$J$8&lt;&gt;$K$8+$S$8+$U$8+$T8</formula>
    </cfRule>
  </conditionalFormatting>
  <conditionalFormatting sqref="J7:X7">
    <cfRule type="expression" dxfId="732" priority="30">
      <formula>$I$7&lt;&gt;1</formula>
    </cfRule>
  </conditionalFormatting>
  <conditionalFormatting sqref="J8:X8">
    <cfRule type="expression" dxfId="731" priority="29">
      <formula>$I$8&lt;&gt;1</formula>
    </cfRule>
  </conditionalFormatting>
  <conditionalFormatting sqref="J9:X9">
    <cfRule type="expression" dxfId="730" priority="27">
      <formula>$I$9&lt;&gt;1</formula>
    </cfRule>
  </conditionalFormatting>
  <conditionalFormatting sqref="J10:X10">
    <cfRule type="expression" dxfId="729" priority="26">
      <formula>$I$10&lt;&gt;1</formula>
    </cfRule>
  </conditionalFormatting>
  <conditionalFormatting sqref="J11:X11">
    <cfRule type="expression" dxfId="728" priority="25">
      <formula>$I$11&lt;&gt;1</formula>
    </cfRule>
  </conditionalFormatting>
  <conditionalFormatting sqref="J12:X12">
    <cfRule type="expression" dxfId="727" priority="24">
      <formula>$I$12&lt;&gt;1</formula>
    </cfRule>
  </conditionalFormatting>
  <conditionalFormatting sqref="J13:X13">
    <cfRule type="expression" dxfId="726" priority="23">
      <formula>$I$13&lt;&gt;1</formula>
    </cfRule>
  </conditionalFormatting>
  <conditionalFormatting sqref="J14:X14">
    <cfRule type="expression" dxfId="725" priority="22">
      <formula>$I$14&lt;&gt;1</formula>
    </cfRule>
  </conditionalFormatting>
  <conditionalFormatting sqref="J15:X15">
    <cfRule type="expression" dxfId="724" priority="21">
      <formula>$I$15&lt;&gt;1</formula>
    </cfRule>
  </conditionalFormatting>
  <conditionalFormatting sqref="J16:X16">
    <cfRule type="expression" dxfId="723" priority="20">
      <formula>$I$16&lt;&gt;1</formula>
    </cfRule>
  </conditionalFormatting>
  <conditionalFormatting sqref="J17:X17">
    <cfRule type="expression" dxfId="722" priority="19">
      <formula>$I$17&lt;&gt;1</formula>
    </cfRule>
  </conditionalFormatting>
  <conditionalFormatting sqref="J18:X18">
    <cfRule type="expression" dxfId="721" priority="18">
      <formula>$I$18&lt;&gt;1</formula>
    </cfRule>
  </conditionalFormatting>
  <conditionalFormatting sqref="J19:X19">
    <cfRule type="expression" dxfId="720" priority="17">
      <formula>$I$19&lt;&gt;1</formula>
    </cfRule>
  </conditionalFormatting>
  <conditionalFormatting sqref="J20:X20">
    <cfRule type="expression" dxfId="719" priority="16">
      <formula>$I$20&lt;&gt;1</formula>
    </cfRule>
  </conditionalFormatting>
  <conditionalFormatting sqref="J21:X21">
    <cfRule type="expression" dxfId="718" priority="15">
      <formula>$I$21&lt;&gt;1</formula>
    </cfRule>
  </conditionalFormatting>
  <conditionalFormatting sqref="J22:X22">
    <cfRule type="expression" dxfId="717" priority="14">
      <formula>$I$22&lt;&gt;1</formula>
    </cfRule>
  </conditionalFormatting>
  <conditionalFormatting sqref="J23:X23">
    <cfRule type="expression" dxfId="716" priority="13">
      <formula>$I$23&lt;&gt;1</formula>
    </cfRule>
  </conditionalFormatting>
  <conditionalFormatting sqref="J24:X24">
    <cfRule type="expression" dxfId="715" priority="12">
      <formula>$I$24&lt;&gt;1</formula>
    </cfRule>
  </conditionalFormatting>
  <conditionalFormatting sqref="J25:X25">
    <cfRule type="expression" dxfId="714" priority="11">
      <formula>$I$25&lt;&gt;1</formula>
    </cfRule>
  </conditionalFormatting>
  <conditionalFormatting sqref="J26:X26">
    <cfRule type="expression" dxfId="713" priority="10">
      <formula>$I$26&lt;&gt;1</formula>
    </cfRule>
  </conditionalFormatting>
  <conditionalFormatting sqref="J27:X27">
    <cfRule type="expression" dxfId="712" priority="9">
      <formula>$I$27&lt;&gt;1</formula>
    </cfRule>
  </conditionalFormatting>
  <conditionalFormatting sqref="J28:X28">
    <cfRule type="expression" dxfId="711" priority="8">
      <formula>$I$28&lt;&gt;1</formula>
    </cfRule>
  </conditionalFormatting>
  <conditionalFormatting sqref="J29:X29">
    <cfRule type="expression" dxfId="710" priority="7">
      <formula>$I$29&lt;&gt;1</formula>
    </cfRule>
  </conditionalFormatting>
  <conditionalFormatting sqref="J30:X30">
    <cfRule type="expression" dxfId="709" priority="6">
      <formula>$I$30&lt;&gt;1</formula>
    </cfRule>
  </conditionalFormatting>
  <conditionalFormatting sqref="J31:X31">
    <cfRule type="expression" dxfId="708" priority="5">
      <formula>$I$31&lt;&gt;1</formula>
    </cfRule>
  </conditionalFormatting>
  <conditionalFormatting sqref="R3:V3">
    <cfRule type="expression" dxfId="707" priority="4">
      <formula>$B$3&lt;&gt;1</formula>
    </cfRule>
  </conditionalFormatting>
  <conditionalFormatting sqref="R3:V3">
    <cfRule type="expression" dxfId="706" priority="2">
      <formula>$N$3&lt;&gt;0</formula>
    </cfRule>
    <cfRule type="expression" dxfId="705" priority="3">
      <formula>$B$3&lt;&gt;1</formula>
    </cfRule>
  </conditionalFormatting>
  <conditionalFormatting sqref="Q5:Q32">
    <cfRule type="expression" dxfId="704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703" priority="103" stopIfTrue="1">
      <formula>$L$32&gt;$I$3</formula>
    </cfRule>
  </conditionalFormatting>
  <conditionalFormatting sqref="X7:X31">
    <cfRule type="expression" dxfId="702" priority="1">
      <formula>$B$3&lt;&gt;1</formula>
    </cfRule>
  </conditionalFormatting>
  <dataValidations count="8">
    <dataValidation type="whole" allowBlank="1" showInputMessage="1" showErrorMessage="1" sqref="I7:I31 X7:X31">
      <formula1>0</formula1>
      <formula2>1</formula2>
    </dataValidation>
    <dataValidation type="list" allowBlank="1" showInputMessage="1" showErrorMessage="1" sqref="A1">
      <formula1>$AI$1:$AI$8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J7:V31">
      <formula1>$AJ$1:$AJ$31</formula1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BD188"/>
  <sheetViews>
    <sheetView showGridLines="0" showRowColHeaders="0" zoomScaleNormal="100" zoomScaleSheetLayoutView="85" workbookViewId="0">
      <pane xSplit="8" ySplit="6" topLeftCell="I24" activePane="bottomRight" state="frozen"/>
      <selection activeCell="I7" sqref="I7:I9"/>
      <selection pane="topRight" activeCell="I7" sqref="I7:I9"/>
      <selection pane="bottomLeft" activeCell="I7" sqref="I7:I9"/>
      <selection pane="bottomRight" activeCell="X7" sqref="X7:X3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701" priority="95" stopIfTrue="1">
      <formula>$L$32&lt;$Q$32</formula>
    </cfRule>
  </conditionalFormatting>
  <conditionalFormatting sqref="P32">
    <cfRule type="expression" dxfId="700" priority="94" stopIfTrue="1">
      <formula>$P$32&gt;=1</formula>
    </cfRule>
  </conditionalFormatting>
  <conditionalFormatting sqref="J7">
    <cfRule type="expression" dxfId="699" priority="93" stopIfTrue="1">
      <formula>$J7&lt;&gt;$K7+$S7+$U7+$T7</formula>
    </cfRule>
  </conditionalFormatting>
  <conditionalFormatting sqref="K7:K31">
    <cfRule type="expression" dxfId="698" priority="92" stopIfTrue="1">
      <formula>$K7&lt;$M7+$N7+$O7+$P7</formula>
    </cfRule>
  </conditionalFormatting>
  <conditionalFormatting sqref="J9">
    <cfRule type="expression" dxfId="697" priority="91" stopIfTrue="1">
      <formula>$J$9&lt;&gt;$K$9+$S$9+$U$9+$T9</formula>
    </cfRule>
  </conditionalFormatting>
  <conditionalFormatting sqref="J10">
    <cfRule type="expression" dxfId="696" priority="90" stopIfTrue="1">
      <formula>$J$10&lt;&gt;$K$10+$S$10+$U$10+$T10</formula>
    </cfRule>
  </conditionalFormatting>
  <conditionalFormatting sqref="J11">
    <cfRule type="expression" dxfId="695" priority="89" stopIfTrue="1">
      <formula>$J$11&lt;&gt;$K$11+$S$11+$U$11+$T11</formula>
    </cfRule>
  </conditionalFormatting>
  <conditionalFormatting sqref="J12">
    <cfRule type="expression" dxfId="694" priority="88" stopIfTrue="1">
      <formula>$J$12&lt;&gt;$K$12+$S$12+$U$12+$T12</formula>
    </cfRule>
  </conditionalFormatting>
  <conditionalFormatting sqref="J13">
    <cfRule type="expression" dxfId="693" priority="87" stopIfTrue="1">
      <formula>$J$13&lt;&gt;$K$13+$S$13+$U$13+$T13</formula>
    </cfRule>
  </conditionalFormatting>
  <conditionalFormatting sqref="J14">
    <cfRule type="expression" dxfId="692" priority="86" stopIfTrue="1">
      <formula>$J$14&lt;&gt;$K$14+$S$14+$U$14+$T14</formula>
    </cfRule>
  </conditionalFormatting>
  <conditionalFormatting sqref="J15">
    <cfRule type="expression" dxfId="691" priority="85" stopIfTrue="1">
      <formula>$J$15&lt;&gt;$K$15+$S$15+$U$15+$T15</formula>
    </cfRule>
  </conditionalFormatting>
  <conditionalFormatting sqref="J16">
    <cfRule type="expression" dxfId="690" priority="84" stopIfTrue="1">
      <formula>$J$16&lt;&gt;$K$16+$S$16+$U$16+$T16</formula>
    </cfRule>
  </conditionalFormatting>
  <conditionalFormatting sqref="J17">
    <cfRule type="expression" dxfId="689" priority="83" stopIfTrue="1">
      <formula>$J$17&lt;&gt;$K$17+$S$17+$U$17+$T17</formula>
    </cfRule>
  </conditionalFormatting>
  <conditionalFormatting sqref="J18">
    <cfRule type="expression" dxfId="688" priority="82" stopIfTrue="1">
      <formula>$J$18&lt;&gt;$K$18+$S$18+$U$18+$T18</formula>
    </cfRule>
  </conditionalFormatting>
  <conditionalFormatting sqref="J19">
    <cfRule type="expression" dxfId="687" priority="81" stopIfTrue="1">
      <formula>$J$19&lt;&gt;$K$19+$S$19+$U$19+$T19</formula>
    </cfRule>
  </conditionalFormatting>
  <conditionalFormatting sqref="J20">
    <cfRule type="expression" dxfId="686" priority="80" stopIfTrue="1">
      <formula>$J$20&lt;&gt;$K$20+$S$20+$U$20+$T20</formula>
    </cfRule>
  </conditionalFormatting>
  <conditionalFormatting sqref="J21">
    <cfRule type="expression" dxfId="685" priority="79" stopIfTrue="1">
      <formula>$J$21&lt;&gt;$K$21+$S$21+$U$21+$T21</formula>
    </cfRule>
  </conditionalFormatting>
  <conditionalFormatting sqref="J22">
    <cfRule type="expression" dxfId="684" priority="78" stopIfTrue="1">
      <formula>$J$22&lt;&gt;$K$22+$S$22+$U$22+$T22</formula>
    </cfRule>
  </conditionalFormatting>
  <conditionalFormatting sqref="J23">
    <cfRule type="expression" dxfId="683" priority="77" stopIfTrue="1">
      <formula>$J$23&lt;&gt;$K$23+$S$23+$U$23+$T23</formula>
    </cfRule>
  </conditionalFormatting>
  <conditionalFormatting sqref="J24">
    <cfRule type="expression" dxfId="682" priority="76" stopIfTrue="1">
      <formula>$J$24&lt;&gt;$K$24+$S$24+$U$24+$T24</formula>
    </cfRule>
  </conditionalFormatting>
  <conditionalFormatting sqref="J25">
    <cfRule type="expression" dxfId="681" priority="75" stopIfTrue="1">
      <formula>$J$25&lt;&gt;$K$25+$S$25+$U$25+$T25</formula>
    </cfRule>
  </conditionalFormatting>
  <conditionalFormatting sqref="J26">
    <cfRule type="expression" dxfId="680" priority="74" stopIfTrue="1">
      <formula>$J$26&lt;&gt;$K$26+$S$26+$U$26+$T26</formula>
    </cfRule>
  </conditionalFormatting>
  <conditionalFormatting sqref="J27">
    <cfRule type="expression" dxfId="679" priority="73" stopIfTrue="1">
      <formula>$J$27&lt;&gt;$K$27+$S$27+$U$27+$T27</formula>
    </cfRule>
  </conditionalFormatting>
  <conditionalFormatting sqref="J28">
    <cfRule type="expression" dxfId="678" priority="72" stopIfTrue="1">
      <formula>$J$28&lt;&gt;$K$28+$S$28+$U$28+$T28</formula>
    </cfRule>
  </conditionalFormatting>
  <conditionalFormatting sqref="J29">
    <cfRule type="expression" dxfId="677" priority="71" stopIfTrue="1">
      <formula>$J$29&lt;&gt;$K$29+$S$29+$U$29+$T29</formula>
    </cfRule>
  </conditionalFormatting>
  <conditionalFormatting sqref="J30">
    <cfRule type="expression" dxfId="676" priority="70" stopIfTrue="1">
      <formula>$J$30&lt;&gt;$K$30+$S$30+$U$30+$T30</formula>
    </cfRule>
  </conditionalFormatting>
  <conditionalFormatting sqref="J31">
    <cfRule type="expression" dxfId="675" priority="69" stopIfTrue="1">
      <formula>$J$31&lt;&gt;$K$31+$S$31+$U$31+$T31</formula>
    </cfRule>
  </conditionalFormatting>
  <conditionalFormatting sqref="P7:P31">
    <cfRule type="cellIs" dxfId="674" priority="68" stopIfTrue="1" operator="notEqual">
      <formula>0</formula>
    </cfRule>
  </conditionalFormatting>
  <conditionalFormatting sqref="X3:X31">
    <cfRule type="expression" dxfId="673" priority="66" stopIfTrue="1">
      <formula>SUM($X$7:$X$31)&gt;1</formula>
    </cfRule>
  </conditionalFormatting>
  <conditionalFormatting sqref="B3">
    <cfRule type="cellIs" dxfId="672" priority="65" stopIfTrue="1" operator="equal">
      <formula>0</formula>
    </cfRule>
  </conditionalFormatting>
  <conditionalFormatting sqref="J8">
    <cfRule type="expression" dxfId="671" priority="62" stopIfTrue="1">
      <formula>$J$8&lt;&gt;$K$8+$S$8+$U$8+$T8</formula>
    </cfRule>
  </conditionalFormatting>
  <conditionalFormatting sqref="J7">
    <cfRule type="expression" dxfId="670" priority="61" stopIfTrue="1">
      <formula>$J7&lt;&gt;$K7+$S7+$U7+$T7</formula>
    </cfRule>
  </conditionalFormatting>
  <conditionalFormatting sqref="K7:K31">
    <cfRule type="expression" dxfId="669" priority="60" stopIfTrue="1">
      <formula>$K7&lt;$M7+$N7+$O7+$P7</formula>
    </cfRule>
  </conditionalFormatting>
  <conditionalFormatting sqref="J9">
    <cfRule type="expression" dxfId="668" priority="59" stopIfTrue="1">
      <formula>$J$9&lt;&gt;$K$9+$S$9+$U$9+$T9</formula>
    </cfRule>
  </conditionalFormatting>
  <conditionalFormatting sqref="J10">
    <cfRule type="expression" dxfId="667" priority="58" stopIfTrue="1">
      <formula>$J$10&lt;&gt;$K$10+$S$10+$U$10+$T10</formula>
    </cfRule>
  </conditionalFormatting>
  <conditionalFormatting sqref="J11">
    <cfRule type="expression" dxfId="666" priority="57" stopIfTrue="1">
      <formula>$J$11&lt;&gt;$K$11+$S$11+$U$11+$T11</formula>
    </cfRule>
  </conditionalFormatting>
  <conditionalFormatting sqref="J12">
    <cfRule type="expression" dxfId="665" priority="56" stopIfTrue="1">
      <formula>$J$12&lt;&gt;$K$12+$S$12+$U$12+$T12</formula>
    </cfRule>
  </conditionalFormatting>
  <conditionalFormatting sqref="J13">
    <cfRule type="expression" dxfId="664" priority="55" stopIfTrue="1">
      <formula>$J$13&lt;&gt;$K$13+$S$13+$U$13+$T13</formula>
    </cfRule>
  </conditionalFormatting>
  <conditionalFormatting sqref="J14">
    <cfRule type="expression" dxfId="663" priority="54" stopIfTrue="1">
      <formula>$J$14&lt;&gt;$K$14+$S$14+$U$14+$T14</formula>
    </cfRule>
  </conditionalFormatting>
  <conditionalFormatting sqref="J15">
    <cfRule type="expression" dxfId="662" priority="53" stopIfTrue="1">
      <formula>$J$15&lt;&gt;$K$15+$S$15+$U$15+$T15</formula>
    </cfRule>
  </conditionalFormatting>
  <conditionalFormatting sqref="J16">
    <cfRule type="expression" dxfId="661" priority="52" stopIfTrue="1">
      <formula>$J$16&lt;&gt;$K$16+$S$16+$U$16+$T16</formula>
    </cfRule>
  </conditionalFormatting>
  <conditionalFormatting sqref="J17">
    <cfRule type="expression" dxfId="660" priority="51" stopIfTrue="1">
      <formula>$J$17&lt;&gt;$K$17+$S$17+$U$17+$T17</formula>
    </cfRule>
  </conditionalFormatting>
  <conditionalFormatting sqref="J18">
    <cfRule type="expression" dxfId="659" priority="50" stopIfTrue="1">
      <formula>$J$18&lt;&gt;$K$18+$S$18+$U$18+$T18</formula>
    </cfRule>
  </conditionalFormatting>
  <conditionalFormatting sqref="J19">
    <cfRule type="expression" dxfId="658" priority="49" stopIfTrue="1">
      <formula>$J$19&lt;&gt;$K$19+$S$19+$U$19+$T19</formula>
    </cfRule>
  </conditionalFormatting>
  <conditionalFormatting sqref="J20">
    <cfRule type="expression" dxfId="657" priority="48" stopIfTrue="1">
      <formula>$J$20&lt;&gt;$K$20+$S$20+$U$20+$T20</formula>
    </cfRule>
  </conditionalFormatting>
  <conditionalFormatting sqref="J21">
    <cfRule type="expression" dxfId="656" priority="47" stopIfTrue="1">
      <formula>$J$21&lt;&gt;$K$21+$S$21+$U$21+$T21</formula>
    </cfRule>
  </conditionalFormatting>
  <conditionalFormatting sqref="J22">
    <cfRule type="expression" dxfId="655" priority="46" stopIfTrue="1">
      <formula>$J$22&lt;&gt;$K$22+$S$22+$U$22+$T22</formula>
    </cfRule>
  </conditionalFormatting>
  <conditionalFormatting sqref="J23">
    <cfRule type="expression" dxfId="654" priority="45" stopIfTrue="1">
      <formula>$J$23&lt;&gt;$K$23+$S$23+$U$23+$T23</formula>
    </cfRule>
  </conditionalFormatting>
  <conditionalFormatting sqref="J24">
    <cfRule type="expression" dxfId="653" priority="44" stopIfTrue="1">
      <formula>$J$24&lt;&gt;$K$24+$S$24+$U$24+$T24</formula>
    </cfRule>
  </conditionalFormatting>
  <conditionalFormatting sqref="J25">
    <cfRule type="expression" dxfId="652" priority="43" stopIfTrue="1">
      <formula>$J$25&lt;&gt;$K$25+$S$25+$U$25+$T25</formula>
    </cfRule>
  </conditionalFormatting>
  <conditionalFormatting sqref="J26">
    <cfRule type="expression" dxfId="651" priority="42" stopIfTrue="1">
      <formula>$J$26&lt;&gt;$K$26+$S$26+$U$26+$T26</formula>
    </cfRule>
  </conditionalFormatting>
  <conditionalFormatting sqref="J27">
    <cfRule type="expression" dxfId="650" priority="41" stopIfTrue="1">
      <formula>$J$27&lt;&gt;$K$27+$S$27+$U$27+$T27</formula>
    </cfRule>
  </conditionalFormatting>
  <conditionalFormatting sqref="J28">
    <cfRule type="expression" dxfId="649" priority="40" stopIfTrue="1">
      <formula>$J$28&lt;&gt;$K$28+$S$28+$U$28+$T28</formula>
    </cfRule>
  </conditionalFormatting>
  <conditionalFormatting sqref="J29">
    <cfRule type="expression" dxfId="648" priority="39" stopIfTrue="1">
      <formula>$J$29&lt;&gt;$K$29+$S$29+$U$29+$T29</formula>
    </cfRule>
  </conditionalFormatting>
  <conditionalFormatting sqref="J30">
    <cfRule type="expression" dxfId="647" priority="38" stopIfTrue="1">
      <formula>$J$30&lt;&gt;$K$30+$S$30+$U$30+$T30</formula>
    </cfRule>
  </conditionalFormatting>
  <conditionalFormatting sqref="J31">
    <cfRule type="expression" dxfId="646" priority="37" stopIfTrue="1">
      <formula>$J$31&lt;&gt;$K$31+$S$31+$U$31+$T31</formula>
    </cfRule>
  </conditionalFormatting>
  <conditionalFormatting sqref="J8">
    <cfRule type="expression" dxfId="645" priority="31" stopIfTrue="1">
      <formula>$J$8&lt;&gt;$K$8+$S$8+$U$8+$T8</formula>
    </cfRule>
  </conditionalFormatting>
  <conditionalFormatting sqref="J7:X7">
    <cfRule type="expression" dxfId="644" priority="30">
      <formula>$I$7&lt;&gt;1</formula>
    </cfRule>
  </conditionalFormatting>
  <conditionalFormatting sqref="J8:X8">
    <cfRule type="expression" dxfId="643" priority="29">
      <formula>$I$8&lt;&gt;1</formula>
    </cfRule>
  </conditionalFormatting>
  <conditionalFormatting sqref="J9:X9">
    <cfRule type="expression" dxfId="642" priority="27">
      <formula>$I$9&lt;&gt;1</formula>
    </cfRule>
  </conditionalFormatting>
  <conditionalFormatting sqref="J10:X10">
    <cfRule type="expression" dxfId="641" priority="26">
      <formula>$I$10&lt;&gt;1</formula>
    </cfRule>
  </conditionalFormatting>
  <conditionalFormatting sqref="J11:X11">
    <cfRule type="expression" dxfId="640" priority="25">
      <formula>$I$11&lt;&gt;1</formula>
    </cfRule>
  </conditionalFormatting>
  <conditionalFormatting sqref="J12:X12">
    <cfRule type="expression" dxfId="639" priority="24">
      <formula>$I$12&lt;&gt;1</formula>
    </cfRule>
  </conditionalFormatting>
  <conditionalFormatting sqref="J13:X13">
    <cfRule type="expression" dxfId="638" priority="23">
      <formula>$I$13&lt;&gt;1</formula>
    </cfRule>
  </conditionalFormatting>
  <conditionalFormatting sqref="J14:X14">
    <cfRule type="expression" dxfId="637" priority="22">
      <formula>$I$14&lt;&gt;1</formula>
    </cfRule>
  </conditionalFormatting>
  <conditionalFormatting sqref="J15:X15">
    <cfRule type="expression" dxfId="636" priority="21">
      <formula>$I$15&lt;&gt;1</formula>
    </cfRule>
  </conditionalFormatting>
  <conditionalFormatting sqref="J16:X16">
    <cfRule type="expression" dxfId="635" priority="20">
      <formula>$I$16&lt;&gt;1</formula>
    </cfRule>
  </conditionalFormatting>
  <conditionalFormatting sqref="J17:X17">
    <cfRule type="expression" dxfId="634" priority="19">
      <formula>$I$17&lt;&gt;1</formula>
    </cfRule>
  </conditionalFormatting>
  <conditionalFormatting sqref="J18:X18">
    <cfRule type="expression" dxfId="633" priority="18">
      <formula>$I$18&lt;&gt;1</formula>
    </cfRule>
  </conditionalFormatting>
  <conditionalFormatting sqref="J19:X19">
    <cfRule type="expression" dxfId="632" priority="17">
      <formula>$I$19&lt;&gt;1</formula>
    </cfRule>
  </conditionalFormatting>
  <conditionalFormatting sqref="J20:X20">
    <cfRule type="expression" dxfId="631" priority="16">
      <formula>$I$20&lt;&gt;1</formula>
    </cfRule>
  </conditionalFormatting>
  <conditionalFormatting sqref="J21:X21">
    <cfRule type="expression" dxfId="630" priority="15">
      <formula>$I$21&lt;&gt;1</formula>
    </cfRule>
  </conditionalFormatting>
  <conditionalFormatting sqref="J22:X22">
    <cfRule type="expression" dxfId="629" priority="14">
      <formula>$I$22&lt;&gt;1</formula>
    </cfRule>
  </conditionalFormatting>
  <conditionalFormatting sqref="J23:X23">
    <cfRule type="expression" dxfId="628" priority="13">
      <formula>$I$23&lt;&gt;1</formula>
    </cfRule>
  </conditionalFormatting>
  <conditionalFormatting sqref="J24:X24">
    <cfRule type="expression" dxfId="627" priority="12">
      <formula>$I$24&lt;&gt;1</formula>
    </cfRule>
  </conditionalFormatting>
  <conditionalFormatting sqref="J25:X25">
    <cfRule type="expression" dxfId="626" priority="11">
      <formula>$I$25&lt;&gt;1</formula>
    </cfRule>
  </conditionalFormatting>
  <conditionalFormatting sqref="J26:X26">
    <cfRule type="expression" dxfId="625" priority="10">
      <formula>$I$26&lt;&gt;1</formula>
    </cfRule>
  </conditionalFormatting>
  <conditionalFormatting sqref="J27:X27">
    <cfRule type="expression" dxfId="624" priority="9">
      <formula>$I$27&lt;&gt;1</formula>
    </cfRule>
  </conditionalFormatting>
  <conditionalFormatting sqref="J28:X28">
    <cfRule type="expression" dxfId="623" priority="8">
      <formula>$I$28&lt;&gt;1</formula>
    </cfRule>
  </conditionalFormatting>
  <conditionalFormatting sqref="J29:X29">
    <cfRule type="expression" dxfId="622" priority="7">
      <formula>$I$29&lt;&gt;1</formula>
    </cfRule>
  </conditionalFormatting>
  <conditionalFormatting sqref="J30:X30">
    <cfRule type="expression" dxfId="621" priority="6">
      <formula>$I$30&lt;&gt;1</formula>
    </cfRule>
  </conditionalFormatting>
  <conditionalFormatting sqref="J31:X31">
    <cfRule type="expression" dxfId="620" priority="5">
      <formula>$I$31&lt;&gt;1</formula>
    </cfRule>
  </conditionalFormatting>
  <conditionalFormatting sqref="R3:V3">
    <cfRule type="expression" dxfId="619" priority="4">
      <formula>$B$3&lt;&gt;1</formula>
    </cfRule>
  </conditionalFormatting>
  <conditionalFormatting sqref="R3:V3">
    <cfRule type="expression" dxfId="618" priority="2">
      <formula>$N$3&lt;&gt;0</formula>
    </cfRule>
    <cfRule type="expression" dxfId="617" priority="3">
      <formula>$B$3&lt;&gt;1</formula>
    </cfRule>
  </conditionalFormatting>
  <conditionalFormatting sqref="Q5:Q32">
    <cfRule type="expression" dxfId="616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615" priority="103" stopIfTrue="1">
      <formula>$L$32&gt;$I$3</formula>
    </cfRule>
  </conditionalFormatting>
  <conditionalFormatting sqref="X7:X31">
    <cfRule type="expression" dxfId="614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A1:BD188"/>
  <sheetViews>
    <sheetView showGridLines="0" showRowColHeaders="0" zoomScaleNormal="100" zoomScaleSheetLayoutView="85" workbookViewId="0">
      <pane xSplit="8" ySplit="6" topLeftCell="I24" activePane="bottomRight" state="frozen"/>
      <selection activeCell="I7" sqref="I7:I9"/>
      <selection pane="topRight" activeCell="I7" sqref="I7:I9"/>
      <selection pane="bottomLeft" activeCell="I7" sqref="I7:I9"/>
      <selection pane="bottomRight" activeCell="X7" sqref="X7:X3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613" priority="95" stopIfTrue="1">
      <formula>$L$32&lt;$Q$32</formula>
    </cfRule>
  </conditionalFormatting>
  <conditionalFormatting sqref="P32">
    <cfRule type="expression" dxfId="612" priority="94" stopIfTrue="1">
      <formula>$P$32&gt;=1</formula>
    </cfRule>
  </conditionalFormatting>
  <conditionalFormatting sqref="J7">
    <cfRule type="expression" dxfId="611" priority="93" stopIfTrue="1">
      <formula>$J7&lt;&gt;$K7+$S7+$U7+$T7</formula>
    </cfRule>
  </conditionalFormatting>
  <conditionalFormatting sqref="K7:K31">
    <cfRule type="expression" dxfId="610" priority="92" stopIfTrue="1">
      <formula>$K7&lt;$M7+$N7+$O7+$P7</formula>
    </cfRule>
  </conditionalFormatting>
  <conditionalFormatting sqref="J9">
    <cfRule type="expression" dxfId="609" priority="91" stopIfTrue="1">
      <formula>$J$9&lt;&gt;$K$9+$S$9+$U$9+$T9</formula>
    </cfRule>
  </conditionalFormatting>
  <conditionalFormatting sqref="J10">
    <cfRule type="expression" dxfId="608" priority="90" stopIfTrue="1">
      <formula>$J$10&lt;&gt;$K$10+$S$10+$U$10+$T10</formula>
    </cfRule>
  </conditionalFormatting>
  <conditionalFormatting sqref="J11">
    <cfRule type="expression" dxfId="607" priority="89" stopIfTrue="1">
      <formula>$J$11&lt;&gt;$K$11+$S$11+$U$11+$T11</formula>
    </cfRule>
  </conditionalFormatting>
  <conditionalFormatting sqref="J12">
    <cfRule type="expression" dxfId="606" priority="88" stopIfTrue="1">
      <formula>$J$12&lt;&gt;$K$12+$S$12+$U$12+$T12</formula>
    </cfRule>
  </conditionalFormatting>
  <conditionalFormatting sqref="J13">
    <cfRule type="expression" dxfId="605" priority="87" stopIfTrue="1">
      <formula>$J$13&lt;&gt;$K$13+$S$13+$U$13+$T13</formula>
    </cfRule>
  </conditionalFormatting>
  <conditionalFormatting sqref="J14">
    <cfRule type="expression" dxfId="604" priority="86" stopIfTrue="1">
      <formula>$J$14&lt;&gt;$K$14+$S$14+$U$14+$T14</formula>
    </cfRule>
  </conditionalFormatting>
  <conditionalFormatting sqref="J15">
    <cfRule type="expression" dxfId="603" priority="85" stopIfTrue="1">
      <formula>$J$15&lt;&gt;$K$15+$S$15+$U$15+$T15</formula>
    </cfRule>
  </conditionalFormatting>
  <conditionalFormatting sqref="J16">
    <cfRule type="expression" dxfId="602" priority="84" stopIfTrue="1">
      <formula>$J$16&lt;&gt;$K$16+$S$16+$U$16+$T16</formula>
    </cfRule>
  </conditionalFormatting>
  <conditionalFormatting sqref="J17">
    <cfRule type="expression" dxfId="601" priority="83" stopIfTrue="1">
      <formula>$J$17&lt;&gt;$K$17+$S$17+$U$17+$T17</formula>
    </cfRule>
  </conditionalFormatting>
  <conditionalFormatting sqref="J18">
    <cfRule type="expression" dxfId="600" priority="82" stopIfTrue="1">
      <formula>$J$18&lt;&gt;$K$18+$S$18+$U$18+$T18</formula>
    </cfRule>
  </conditionalFormatting>
  <conditionalFormatting sqref="J19">
    <cfRule type="expression" dxfId="599" priority="81" stopIfTrue="1">
      <formula>$J$19&lt;&gt;$K$19+$S$19+$U$19+$T19</formula>
    </cfRule>
  </conditionalFormatting>
  <conditionalFormatting sqref="J20">
    <cfRule type="expression" dxfId="598" priority="80" stopIfTrue="1">
      <formula>$J$20&lt;&gt;$K$20+$S$20+$U$20+$T20</formula>
    </cfRule>
  </conditionalFormatting>
  <conditionalFormatting sqref="J21">
    <cfRule type="expression" dxfId="597" priority="79" stopIfTrue="1">
      <formula>$J$21&lt;&gt;$K$21+$S$21+$U$21+$T21</formula>
    </cfRule>
  </conditionalFormatting>
  <conditionalFormatting sqref="J22">
    <cfRule type="expression" dxfId="596" priority="78" stopIfTrue="1">
      <formula>$J$22&lt;&gt;$K$22+$S$22+$U$22+$T22</formula>
    </cfRule>
  </conditionalFormatting>
  <conditionalFormatting sqref="J23">
    <cfRule type="expression" dxfId="595" priority="77" stopIfTrue="1">
      <formula>$J$23&lt;&gt;$K$23+$S$23+$U$23+$T23</formula>
    </cfRule>
  </conditionalFormatting>
  <conditionalFormatting sqref="J24">
    <cfRule type="expression" dxfId="594" priority="76" stopIfTrue="1">
      <formula>$J$24&lt;&gt;$K$24+$S$24+$U$24+$T24</formula>
    </cfRule>
  </conditionalFormatting>
  <conditionalFormatting sqref="J25">
    <cfRule type="expression" dxfId="593" priority="75" stopIfTrue="1">
      <formula>$J$25&lt;&gt;$K$25+$S$25+$U$25+$T25</formula>
    </cfRule>
  </conditionalFormatting>
  <conditionalFormatting sqref="J26">
    <cfRule type="expression" dxfId="592" priority="74" stopIfTrue="1">
      <formula>$J$26&lt;&gt;$K$26+$S$26+$U$26+$T26</formula>
    </cfRule>
  </conditionalFormatting>
  <conditionalFormatting sqref="J27">
    <cfRule type="expression" dxfId="591" priority="73" stopIfTrue="1">
      <formula>$J$27&lt;&gt;$K$27+$S$27+$U$27+$T27</formula>
    </cfRule>
  </conditionalFormatting>
  <conditionalFormatting sqref="J28">
    <cfRule type="expression" dxfId="590" priority="72" stopIfTrue="1">
      <formula>$J$28&lt;&gt;$K$28+$S$28+$U$28+$T28</formula>
    </cfRule>
  </conditionalFormatting>
  <conditionalFormatting sqref="J29">
    <cfRule type="expression" dxfId="589" priority="71" stopIfTrue="1">
      <formula>$J$29&lt;&gt;$K$29+$S$29+$U$29+$T29</formula>
    </cfRule>
  </conditionalFormatting>
  <conditionalFormatting sqref="J30">
    <cfRule type="expression" dxfId="588" priority="70" stopIfTrue="1">
      <formula>$J$30&lt;&gt;$K$30+$S$30+$U$30+$T30</formula>
    </cfRule>
  </conditionalFormatting>
  <conditionalFormatting sqref="J31">
    <cfRule type="expression" dxfId="587" priority="69" stopIfTrue="1">
      <formula>$J$31&lt;&gt;$K$31+$S$31+$U$31+$T31</formula>
    </cfRule>
  </conditionalFormatting>
  <conditionalFormatting sqref="P7:P31">
    <cfRule type="cellIs" dxfId="586" priority="68" stopIfTrue="1" operator="notEqual">
      <formula>0</formula>
    </cfRule>
  </conditionalFormatting>
  <conditionalFormatting sqref="X3:X31">
    <cfRule type="expression" dxfId="585" priority="66" stopIfTrue="1">
      <formula>SUM($X$7:$X$31)&gt;1</formula>
    </cfRule>
  </conditionalFormatting>
  <conditionalFormatting sqref="B3">
    <cfRule type="cellIs" dxfId="584" priority="65" stopIfTrue="1" operator="equal">
      <formula>0</formula>
    </cfRule>
  </conditionalFormatting>
  <conditionalFormatting sqref="J8">
    <cfRule type="expression" dxfId="583" priority="62" stopIfTrue="1">
      <formula>$J$8&lt;&gt;$K$8+$S$8+$U$8+$T8</formula>
    </cfRule>
  </conditionalFormatting>
  <conditionalFormatting sqref="J7">
    <cfRule type="expression" dxfId="582" priority="61" stopIfTrue="1">
      <formula>$J7&lt;&gt;$K7+$S7+$U7+$T7</formula>
    </cfRule>
  </conditionalFormatting>
  <conditionalFormatting sqref="K7:K31">
    <cfRule type="expression" dxfId="581" priority="60" stopIfTrue="1">
      <formula>$K7&lt;$M7+$N7+$O7+$P7</formula>
    </cfRule>
  </conditionalFormatting>
  <conditionalFormatting sqref="J9">
    <cfRule type="expression" dxfId="580" priority="59" stopIfTrue="1">
      <formula>$J$9&lt;&gt;$K$9+$S$9+$U$9+$T9</formula>
    </cfRule>
  </conditionalFormatting>
  <conditionalFormatting sqref="J10">
    <cfRule type="expression" dxfId="579" priority="58" stopIfTrue="1">
      <formula>$J$10&lt;&gt;$K$10+$S$10+$U$10+$T10</formula>
    </cfRule>
  </conditionalFormatting>
  <conditionalFormatting sqref="J11">
    <cfRule type="expression" dxfId="578" priority="57" stopIfTrue="1">
      <formula>$J$11&lt;&gt;$K$11+$S$11+$U$11+$T11</formula>
    </cfRule>
  </conditionalFormatting>
  <conditionalFormatting sqref="J12">
    <cfRule type="expression" dxfId="577" priority="56" stopIfTrue="1">
      <formula>$J$12&lt;&gt;$K$12+$S$12+$U$12+$T12</formula>
    </cfRule>
  </conditionalFormatting>
  <conditionalFormatting sqref="J13">
    <cfRule type="expression" dxfId="576" priority="55" stopIfTrue="1">
      <formula>$J$13&lt;&gt;$K$13+$S$13+$U$13+$T13</formula>
    </cfRule>
  </conditionalFormatting>
  <conditionalFormatting sqref="J14">
    <cfRule type="expression" dxfId="575" priority="54" stopIfTrue="1">
      <formula>$J$14&lt;&gt;$K$14+$S$14+$U$14+$T14</formula>
    </cfRule>
  </conditionalFormatting>
  <conditionalFormatting sqref="J15">
    <cfRule type="expression" dxfId="574" priority="53" stopIfTrue="1">
      <formula>$J$15&lt;&gt;$K$15+$S$15+$U$15+$T15</formula>
    </cfRule>
  </conditionalFormatting>
  <conditionalFormatting sqref="J16">
    <cfRule type="expression" dxfId="573" priority="52" stopIfTrue="1">
      <formula>$J$16&lt;&gt;$K$16+$S$16+$U$16+$T16</formula>
    </cfRule>
  </conditionalFormatting>
  <conditionalFormatting sqref="J17">
    <cfRule type="expression" dxfId="572" priority="51" stopIfTrue="1">
      <formula>$J$17&lt;&gt;$K$17+$S$17+$U$17+$T17</formula>
    </cfRule>
  </conditionalFormatting>
  <conditionalFormatting sqref="J18">
    <cfRule type="expression" dxfId="571" priority="50" stopIfTrue="1">
      <formula>$J$18&lt;&gt;$K$18+$S$18+$U$18+$T18</formula>
    </cfRule>
  </conditionalFormatting>
  <conditionalFormatting sqref="J19">
    <cfRule type="expression" dxfId="570" priority="49" stopIfTrue="1">
      <formula>$J$19&lt;&gt;$K$19+$S$19+$U$19+$T19</formula>
    </cfRule>
  </conditionalFormatting>
  <conditionalFormatting sqref="J20">
    <cfRule type="expression" dxfId="569" priority="48" stopIfTrue="1">
      <formula>$J$20&lt;&gt;$K$20+$S$20+$U$20+$T20</formula>
    </cfRule>
  </conditionalFormatting>
  <conditionalFormatting sqref="J21">
    <cfRule type="expression" dxfId="568" priority="47" stopIfTrue="1">
      <formula>$J$21&lt;&gt;$K$21+$S$21+$U$21+$T21</formula>
    </cfRule>
  </conditionalFormatting>
  <conditionalFormatting sqref="J22">
    <cfRule type="expression" dxfId="567" priority="46" stopIfTrue="1">
      <formula>$J$22&lt;&gt;$K$22+$S$22+$U$22+$T22</formula>
    </cfRule>
  </conditionalFormatting>
  <conditionalFormatting sqref="J23">
    <cfRule type="expression" dxfId="566" priority="45" stopIfTrue="1">
      <formula>$J$23&lt;&gt;$K$23+$S$23+$U$23+$T23</formula>
    </cfRule>
  </conditionalFormatting>
  <conditionalFormatting sqref="J24">
    <cfRule type="expression" dxfId="565" priority="44" stopIfTrue="1">
      <formula>$J$24&lt;&gt;$K$24+$S$24+$U$24+$T24</formula>
    </cfRule>
  </conditionalFormatting>
  <conditionalFormatting sqref="J25">
    <cfRule type="expression" dxfId="564" priority="43" stopIfTrue="1">
      <formula>$J$25&lt;&gt;$K$25+$S$25+$U$25+$T25</formula>
    </cfRule>
  </conditionalFormatting>
  <conditionalFormatting sqref="J26">
    <cfRule type="expression" dxfId="563" priority="42" stopIfTrue="1">
      <formula>$J$26&lt;&gt;$K$26+$S$26+$U$26+$T26</formula>
    </cfRule>
  </conditionalFormatting>
  <conditionalFormatting sqref="J27">
    <cfRule type="expression" dxfId="562" priority="41" stopIfTrue="1">
      <formula>$J$27&lt;&gt;$K$27+$S$27+$U$27+$T27</formula>
    </cfRule>
  </conditionalFormatting>
  <conditionalFormatting sqref="J28">
    <cfRule type="expression" dxfId="561" priority="40" stopIfTrue="1">
      <formula>$J$28&lt;&gt;$K$28+$S$28+$U$28+$T28</formula>
    </cfRule>
  </conditionalFormatting>
  <conditionalFormatting sqref="J29">
    <cfRule type="expression" dxfId="560" priority="39" stopIfTrue="1">
      <formula>$J$29&lt;&gt;$K$29+$S$29+$U$29+$T29</formula>
    </cfRule>
  </conditionalFormatting>
  <conditionalFormatting sqref="J30">
    <cfRule type="expression" dxfId="559" priority="38" stopIfTrue="1">
      <formula>$J$30&lt;&gt;$K$30+$S$30+$U$30+$T30</formula>
    </cfRule>
  </conditionalFormatting>
  <conditionalFormatting sqref="J31">
    <cfRule type="expression" dxfId="558" priority="37" stopIfTrue="1">
      <formula>$J$31&lt;&gt;$K$31+$S$31+$U$31+$T31</formula>
    </cfRule>
  </conditionalFormatting>
  <conditionalFormatting sqref="J8">
    <cfRule type="expression" dxfId="557" priority="31" stopIfTrue="1">
      <formula>$J$8&lt;&gt;$K$8+$S$8+$U$8+$T8</formula>
    </cfRule>
  </conditionalFormatting>
  <conditionalFormatting sqref="J7:X7">
    <cfRule type="expression" dxfId="556" priority="30">
      <formula>$I$7&lt;&gt;1</formula>
    </cfRule>
  </conditionalFormatting>
  <conditionalFormatting sqref="J8:X8">
    <cfRule type="expression" dxfId="555" priority="29">
      <formula>$I$8&lt;&gt;1</formula>
    </cfRule>
  </conditionalFormatting>
  <conditionalFormatting sqref="J9:X9">
    <cfRule type="expression" dxfId="554" priority="27">
      <formula>$I$9&lt;&gt;1</formula>
    </cfRule>
  </conditionalFormatting>
  <conditionalFormatting sqref="J10:X10">
    <cfRule type="expression" dxfId="553" priority="26">
      <formula>$I$10&lt;&gt;1</formula>
    </cfRule>
  </conditionalFormatting>
  <conditionalFormatting sqref="J11:X11">
    <cfRule type="expression" dxfId="552" priority="25">
      <formula>$I$11&lt;&gt;1</formula>
    </cfRule>
  </conditionalFormatting>
  <conditionalFormatting sqref="J12:X12">
    <cfRule type="expression" dxfId="551" priority="24">
      <formula>$I$12&lt;&gt;1</formula>
    </cfRule>
  </conditionalFormatting>
  <conditionalFormatting sqref="J13:X13">
    <cfRule type="expression" dxfId="550" priority="23">
      <formula>$I$13&lt;&gt;1</formula>
    </cfRule>
  </conditionalFormatting>
  <conditionalFormatting sqref="J14:X14">
    <cfRule type="expression" dxfId="549" priority="22">
      <formula>$I$14&lt;&gt;1</formula>
    </cfRule>
  </conditionalFormatting>
  <conditionalFormatting sqref="J15:X15">
    <cfRule type="expression" dxfId="548" priority="21">
      <formula>$I$15&lt;&gt;1</formula>
    </cfRule>
  </conditionalFormatting>
  <conditionalFormatting sqref="J16:X16">
    <cfRule type="expression" dxfId="547" priority="20">
      <formula>$I$16&lt;&gt;1</formula>
    </cfRule>
  </conditionalFormatting>
  <conditionalFormatting sqref="J17:X17">
    <cfRule type="expression" dxfId="546" priority="19">
      <formula>$I$17&lt;&gt;1</formula>
    </cfRule>
  </conditionalFormatting>
  <conditionalFormatting sqref="J18:X18">
    <cfRule type="expression" dxfId="545" priority="18">
      <formula>$I$18&lt;&gt;1</formula>
    </cfRule>
  </conditionalFormatting>
  <conditionalFormatting sqref="J19:X19">
    <cfRule type="expression" dxfId="544" priority="17">
      <formula>$I$19&lt;&gt;1</formula>
    </cfRule>
  </conditionalFormatting>
  <conditionalFormatting sqref="J20:X20">
    <cfRule type="expression" dxfId="543" priority="16">
      <formula>$I$20&lt;&gt;1</formula>
    </cfRule>
  </conditionalFormatting>
  <conditionalFormatting sqref="J21:X21">
    <cfRule type="expression" dxfId="542" priority="15">
      <formula>$I$21&lt;&gt;1</formula>
    </cfRule>
  </conditionalFormatting>
  <conditionalFormatting sqref="J22:X22">
    <cfRule type="expression" dxfId="541" priority="14">
      <formula>$I$22&lt;&gt;1</formula>
    </cfRule>
  </conditionalFormatting>
  <conditionalFormatting sqref="J23:X23">
    <cfRule type="expression" dxfId="540" priority="13">
      <formula>$I$23&lt;&gt;1</formula>
    </cfRule>
  </conditionalFormatting>
  <conditionalFormatting sqref="J24:X24">
    <cfRule type="expression" dxfId="539" priority="12">
      <formula>$I$24&lt;&gt;1</formula>
    </cfRule>
  </conditionalFormatting>
  <conditionalFormatting sqref="J25:X25">
    <cfRule type="expression" dxfId="538" priority="11">
      <formula>$I$25&lt;&gt;1</formula>
    </cfRule>
  </conditionalFormatting>
  <conditionalFormatting sqref="J26:X26">
    <cfRule type="expression" dxfId="537" priority="10">
      <formula>$I$26&lt;&gt;1</formula>
    </cfRule>
  </conditionalFormatting>
  <conditionalFormatting sqref="J27:X27">
    <cfRule type="expression" dxfId="536" priority="9">
      <formula>$I$27&lt;&gt;1</formula>
    </cfRule>
  </conditionalFormatting>
  <conditionalFormatting sqref="J28:X28">
    <cfRule type="expression" dxfId="535" priority="8">
      <formula>$I$28&lt;&gt;1</formula>
    </cfRule>
  </conditionalFormatting>
  <conditionalFormatting sqref="J29:X29">
    <cfRule type="expression" dxfId="534" priority="7">
      <formula>$I$29&lt;&gt;1</formula>
    </cfRule>
  </conditionalFormatting>
  <conditionalFormatting sqref="J30:X30">
    <cfRule type="expression" dxfId="533" priority="6">
      <formula>$I$30&lt;&gt;1</formula>
    </cfRule>
  </conditionalFormatting>
  <conditionalFormatting sqref="J31:X31">
    <cfRule type="expression" dxfId="532" priority="5">
      <formula>$I$31&lt;&gt;1</formula>
    </cfRule>
  </conditionalFormatting>
  <conditionalFormatting sqref="R3:V3">
    <cfRule type="expression" dxfId="531" priority="4">
      <formula>$B$3&lt;&gt;1</formula>
    </cfRule>
  </conditionalFormatting>
  <conditionalFormatting sqref="R3:V3">
    <cfRule type="expression" dxfId="530" priority="2">
      <formula>$N$3&lt;&gt;0</formula>
    </cfRule>
    <cfRule type="expression" dxfId="529" priority="3">
      <formula>$B$3&lt;&gt;1</formula>
    </cfRule>
  </conditionalFormatting>
  <conditionalFormatting sqref="Q5:Q32">
    <cfRule type="expression" dxfId="528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527" priority="103" stopIfTrue="1">
      <formula>$L$32&gt;$I$3</formula>
    </cfRule>
  </conditionalFormatting>
  <conditionalFormatting sqref="X7:X31">
    <cfRule type="expression" dxfId="526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BD188"/>
  <sheetViews>
    <sheetView showGridLines="0" showRowColHeaders="0" zoomScaleNormal="100" zoomScaleSheetLayoutView="85" workbookViewId="0">
      <pane xSplit="8" ySplit="6" topLeftCell="I24" activePane="bottomRight" state="frozen"/>
      <selection activeCell="I7" sqref="I7:I9"/>
      <selection pane="topRight" activeCell="I7" sqref="I7:I9"/>
      <selection pane="bottomLeft" activeCell="I7" sqref="I7:I9"/>
      <selection pane="bottomRight" activeCell="X29" sqref="X29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525" priority="95" stopIfTrue="1">
      <formula>$L$32&lt;$Q$32</formula>
    </cfRule>
  </conditionalFormatting>
  <conditionalFormatting sqref="P32">
    <cfRule type="expression" dxfId="524" priority="94" stopIfTrue="1">
      <formula>$P$32&gt;=1</formula>
    </cfRule>
  </conditionalFormatting>
  <conditionalFormatting sqref="J7">
    <cfRule type="expression" dxfId="523" priority="93" stopIfTrue="1">
      <formula>$J7&lt;&gt;$K7+$S7+$U7+$T7</formula>
    </cfRule>
  </conditionalFormatting>
  <conditionalFormatting sqref="K7:K31">
    <cfRule type="expression" dxfId="522" priority="92" stopIfTrue="1">
      <formula>$K7&lt;$M7+$N7+$O7+$P7</formula>
    </cfRule>
  </conditionalFormatting>
  <conditionalFormatting sqref="J9">
    <cfRule type="expression" dxfId="521" priority="91" stopIfTrue="1">
      <formula>$J$9&lt;&gt;$K$9+$S$9+$U$9+$T9</formula>
    </cfRule>
  </conditionalFormatting>
  <conditionalFormatting sqref="J10">
    <cfRule type="expression" dxfId="520" priority="90" stopIfTrue="1">
      <formula>$J$10&lt;&gt;$K$10+$S$10+$U$10+$T10</formula>
    </cfRule>
  </conditionalFormatting>
  <conditionalFormatting sqref="J11">
    <cfRule type="expression" dxfId="519" priority="89" stopIfTrue="1">
      <formula>$J$11&lt;&gt;$K$11+$S$11+$U$11+$T11</formula>
    </cfRule>
  </conditionalFormatting>
  <conditionalFormatting sqref="J12">
    <cfRule type="expression" dxfId="518" priority="88" stopIfTrue="1">
      <formula>$J$12&lt;&gt;$K$12+$S$12+$U$12+$T12</formula>
    </cfRule>
  </conditionalFormatting>
  <conditionalFormatting sqref="J13">
    <cfRule type="expression" dxfId="517" priority="87" stopIfTrue="1">
      <formula>$J$13&lt;&gt;$K$13+$S$13+$U$13+$T13</formula>
    </cfRule>
  </conditionalFormatting>
  <conditionalFormatting sqref="J14">
    <cfRule type="expression" dxfId="516" priority="86" stopIfTrue="1">
      <formula>$J$14&lt;&gt;$K$14+$S$14+$U$14+$T14</formula>
    </cfRule>
  </conditionalFormatting>
  <conditionalFormatting sqref="J15">
    <cfRule type="expression" dxfId="515" priority="85" stopIfTrue="1">
      <formula>$J$15&lt;&gt;$K$15+$S$15+$U$15+$T15</formula>
    </cfRule>
  </conditionalFormatting>
  <conditionalFormatting sqref="J16">
    <cfRule type="expression" dxfId="514" priority="84" stopIfTrue="1">
      <formula>$J$16&lt;&gt;$K$16+$S$16+$U$16+$T16</formula>
    </cfRule>
  </conditionalFormatting>
  <conditionalFormatting sqref="J17">
    <cfRule type="expression" dxfId="513" priority="83" stopIfTrue="1">
      <formula>$J$17&lt;&gt;$K$17+$S$17+$U$17+$T17</formula>
    </cfRule>
  </conditionalFormatting>
  <conditionalFormatting sqref="J18">
    <cfRule type="expression" dxfId="512" priority="82" stopIfTrue="1">
      <formula>$J$18&lt;&gt;$K$18+$S$18+$U$18+$T18</formula>
    </cfRule>
  </conditionalFormatting>
  <conditionalFormatting sqref="J19">
    <cfRule type="expression" dxfId="511" priority="81" stopIfTrue="1">
      <formula>$J$19&lt;&gt;$K$19+$S$19+$U$19+$T19</formula>
    </cfRule>
  </conditionalFormatting>
  <conditionalFormatting sqref="J20">
    <cfRule type="expression" dxfId="510" priority="80" stopIfTrue="1">
      <formula>$J$20&lt;&gt;$K$20+$S$20+$U$20+$T20</formula>
    </cfRule>
  </conditionalFormatting>
  <conditionalFormatting sqref="J21">
    <cfRule type="expression" dxfId="509" priority="79" stopIfTrue="1">
      <formula>$J$21&lt;&gt;$K$21+$S$21+$U$21+$T21</formula>
    </cfRule>
  </conditionalFormatting>
  <conditionalFormatting sqref="J22">
    <cfRule type="expression" dxfId="508" priority="78" stopIfTrue="1">
      <formula>$J$22&lt;&gt;$K$22+$S$22+$U$22+$T22</formula>
    </cfRule>
  </conditionalFormatting>
  <conditionalFormatting sqref="J23">
    <cfRule type="expression" dxfId="507" priority="77" stopIfTrue="1">
      <formula>$J$23&lt;&gt;$K$23+$S$23+$U$23+$T23</formula>
    </cfRule>
  </conditionalFormatting>
  <conditionalFormatting sqref="J24">
    <cfRule type="expression" dxfId="506" priority="76" stopIfTrue="1">
      <formula>$J$24&lt;&gt;$K$24+$S$24+$U$24+$T24</formula>
    </cfRule>
  </conditionalFormatting>
  <conditionalFormatting sqref="J25">
    <cfRule type="expression" dxfId="505" priority="75" stopIfTrue="1">
      <formula>$J$25&lt;&gt;$K$25+$S$25+$U$25+$T25</formula>
    </cfRule>
  </conditionalFormatting>
  <conditionalFormatting sqref="J26">
    <cfRule type="expression" dxfId="504" priority="74" stopIfTrue="1">
      <formula>$J$26&lt;&gt;$K$26+$S$26+$U$26+$T26</formula>
    </cfRule>
  </conditionalFormatting>
  <conditionalFormatting sqref="J27">
    <cfRule type="expression" dxfId="503" priority="73" stopIfTrue="1">
      <formula>$J$27&lt;&gt;$K$27+$S$27+$U$27+$T27</formula>
    </cfRule>
  </conditionalFormatting>
  <conditionalFormatting sqref="J28">
    <cfRule type="expression" dxfId="502" priority="72" stopIfTrue="1">
      <formula>$J$28&lt;&gt;$K$28+$S$28+$U$28+$T28</formula>
    </cfRule>
  </conditionalFormatting>
  <conditionalFormatting sqref="J29">
    <cfRule type="expression" dxfId="501" priority="71" stopIfTrue="1">
      <formula>$J$29&lt;&gt;$K$29+$S$29+$U$29+$T29</formula>
    </cfRule>
  </conditionalFormatting>
  <conditionalFormatting sqref="J30">
    <cfRule type="expression" dxfId="500" priority="70" stopIfTrue="1">
      <formula>$J$30&lt;&gt;$K$30+$S$30+$U$30+$T30</formula>
    </cfRule>
  </conditionalFormatting>
  <conditionalFormatting sqref="J31">
    <cfRule type="expression" dxfId="499" priority="69" stopIfTrue="1">
      <formula>$J$31&lt;&gt;$K$31+$S$31+$U$31+$T31</formula>
    </cfRule>
  </conditionalFormatting>
  <conditionalFormatting sqref="P7:P31">
    <cfRule type="cellIs" dxfId="498" priority="68" stopIfTrue="1" operator="notEqual">
      <formula>0</formula>
    </cfRule>
  </conditionalFormatting>
  <conditionalFormatting sqref="X3:X31">
    <cfRule type="expression" dxfId="497" priority="66" stopIfTrue="1">
      <formula>SUM($X$7:$X$31)&gt;1</formula>
    </cfRule>
  </conditionalFormatting>
  <conditionalFormatting sqref="B3">
    <cfRule type="cellIs" dxfId="496" priority="65" stopIfTrue="1" operator="equal">
      <formula>0</formula>
    </cfRule>
  </conditionalFormatting>
  <conditionalFormatting sqref="J8">
    <cfRule type="expression" dxfId="495" priority="62" stopIfTrue="1">
      <formula>$J$8&lt;&gt;$K$8+$S$8+$U$8+$T8</formula>
    </cfRule>
  </conditionalFormatting>
  <conditionalFormatting sqref="J7">
    <cfRule type="expression" dxfId="494" priority="61" stopIfTrue="1">
      <formula>$J7&lt;&gt;$K7+$S7+$U7+$T7</formula>
    </cfRule>
  </conditionalFormatting>
  <conditionalFormatting sqref="K7:K31">
    <cfRule type="expression" dxfId="493" priority="60" stopIfTrue="1">
      <formula>$K7&lt;$M7+$N7+$O7+$P7</formula>
    </cfRule>
  </conditionalFormatting>
  <conditionalFormatting sqref="J9">
    <cfRule type="expression" dxfId="492" priority="59" stopIfTrue="1">
      <formula>$J$9&lt;&gt;$K$9+$S$9+$U$9+$T9</formula>
    </cfRule>
  </conditionalFormatting>
  <conditionalFormatting sqref="J10">
    <cfRule type="expression" dxfId="491" priority="58" stopIfTrue="1">
      <formula>$J$10&lt;&gt;$K$10+$S$10+$U$10+$T10</formula>
    </cfRule>
  </conditionalFormatting>
  <conditionalFormatting sqref="J11">
    <cfRule type="expression" dxfId="490" priority="57" stopIfTrue="1">
      <formula>$J$11&lt;&gt;$K$11+$S$11+$U$11+$T11</formula>
    </cfRule>
  </conditionalFormatting>
  <conditionalFormatting sqref="J12">
    <cfRule type="expression" dxfId="489" priority="56" stopIfTrue="1">
      <formula>$J$12&lt;&gt;$K$12+$S$12+$U$12+$T12</formula>
    </cfRule>
  </conditionalFormatting>
  <conditionalFormatting sqref="J13">
    <cfRule type="expression" dxfId="488" priority="55" stopIfTrue="1">
      <formula>$J$13&lt;&gt;$K$13+$S$13+$U$13+$T13</formula>
    </cfRule>
  </conditionalFormatting>
  <conditionalFormatting sqref="J14">
    <cfRule type="expression" dxfId="487" priority="54" stopIfTrue="1">
      <formula>$J$14&lt;&gt;$K$14+$S$14+$U$14+$T14</formula>
    </cfRule>
  </conditionalFormatting>
  <conditionalFormatting sqref="J15">
    <cfRule type="expression" dxfId="486" priority="53" stopIfTrue="1">
      <formula>$J$15&lt;&gt;$K$15+$S$15+$U$15+$T15</formula>
    </cfRule>
  </conditionalFormatting>
  <conditionalFormatting sqref="J16">
    <cfRule type="expression" dxfId="485" priority="52" stopIfTrue="1">
      <formula>$J$16&lt;&gt;$K$16+$S$16+$U$16+$T16</formula>
    </cfRule>
  </conditionalFormatting>
  <conditionalFormatting sqref="J17">
    <cfRule type="expression" dxfId="484" priority="51" stopIfTrue="1">
      <formula>$J$17&lt;&gt;$K$17+$S$17+$U$17+$T17</formula>
    </cfRule>
  </conditionalFormatting>
  <conditionalFormatting sqref="J18">
    <cfRule type="expression" dxfId="483" priority="50" stopIfTrue="1">
      <formula>$J$18&lt;&gt;$K$18+$S$18+$U$18+$T18</formula>
    </cfRule>
  </conditionalFormatting>
  <conditionalFormatting sqref="J19">
    <cfRule type="expression" dxfId="482" priority="49" stopIfTrue="1">
      <formula>$J$19&lt;&gt;$K$19+$S$19+$U$19+$T19</formula>
    </cfRule>
  </conditionalFormatting>
  <conditionalFormatting sqref="J20">
    <cfRule type="expression" dxfId="481" priority="48" stopIfTrue="1">
      <formula>$J$20&lt;&gt;$K$20+$S$20+$U$20+$T20</formula>
    </cfRule>
  </conditionalFormatting>
  <conditionalFormatting sqref="J21">
    <cfRule type="expression" dxfId="480" priority="47" stopIfTrue="1">
      <formula>$J$21&lt;&gt;$K$21+$S$21+$U$21+$T21</formula>
    </cfRule>
  </conditionalFormatting>
  <conditionalFormatting sqref="J22">
    <cfRule type="expression" dxfId="479" priority="46" stopIfTrue="1">
      <formula>$J$22&lt;&gt;$K$22+$S$22+$U$22+$T22</formula>
    </cfRule>
  </conditionalFormatting>
  <conditionalFormatting sqref="J23">
    <cfRule type="expression" dxfId="478" priority="45" stopIfTrue="1">
      <formula>$J$23&lt;&gt;$K$23+$S$23+$U$23+$T23</formula>
    </cfRule>
  </conditionalFormatting>
  <conditionalFormatting sqref="J24">
    <cfRule type="expression" dxfId="477" priority="44" stopIfTrue="1">
      <formula>$J$24&lt;&gt;$K$24+$S$24+$U$24+$T24</formula>
    </cfRule>
  </conditionalFormatting>
  <conditionalFormatting sqref="J25">
    <cfRule type="expression" dxfId="476" priority="43" stopIfTrue="1">
      <formula>$J$25&lt;&gt;$K$25+$S$25+$U$25+$T25</formula>
    </cfRule>
  </conditionalFormatting>
  <conditionalFormatting sqref="J26">
    <cfRule type="expression" dxfId="475" priority="42" stopIfTrue="1">
      <formula>$J$26&lt;&gt;$K$26+$S$26+$U$26+$T26</formula>
    </cfRule>
  </conditionalFormatting>
  <conditionalFormatting sqref="J27">
    <cfRule type="expression" dxfId="474" priority="41" stopIfTrue="1">
      <formula>$J$27&lt;&gt;$K$27+$S$27+$U$27+$T27</formula>
    </cfRule>
  </conditionalFormatting>
  <conditionalFormatting sqref="J28">
    <cfRule type="expression" dxfId="473" priority="40" stopIfTrue="1">
      <formula>$J$28&lt;&gt;$K$28+$S$28+$U$28+$T28</formula>
    </cfRule>
  </conditionalFormatting>
  <conditionalFormatting sqref="J29">
    <cfRule type="expression" dxfId="472" priority="39" stopIfTrue="1">
      <formula>$J$29&lt;&gt;$K$29+$S$29+$U$29+$T29</formula>
    </cfRule>
  </conditionalFormatting>
  <conditionalFormatting sqref="J30">
    <cfRule type="expression" dxfId="471" priority="38" stopIfTrue="1">
      <formula>$J$30&lt;&gt;$K$30+$S$30+$U$30+$T30</formula>
    </cfRule>
  </conditionalFormatting>
  <conditionalFormatting sqref="J31">
    <cfRule type="expression" dxfId="470" priority="37" stopIfTrue="1">
      <formula>$J$31&lt;&gt;$K$31+$S$31+$U$31+$T31</formula>
    </cfRule>
  </conditionalFormatting>
  <conditionalFormatting sqref="J8">
    <cfRule type="expression" dxfId="469" priority="31" stopIfTrue="1">
      <formula>$J$8&lt;&gt;$K$8+$S$8+$U$8+$T8</formula>
    </cfRule>
  </conditionalFormatting>
  <conditionalFormatting sqref="J7:X7">
    <cfRule type="expression" dxfId="468" priority="30">
      <formula>$I$7&lt;&gt;1</formula>
    </cfRule>
  </conditionalFormatting>
  <conditionalFormatting sqref="J8:X8">
    <cfRule type="expression" dxfId="467" priority="29">
      <formula>$I$8&lt;&gt;1</formula>
    </cfRule>
  </conditionalFormatting>
  <conditionalFormatting sqref="J9">
    <cfRule type="expression" dxfId="466" priority="28" stopIfTrue="1">
      <formula>$J$8&lt;&gt;$K$8+$S$8+$U$8+$T9</formula>
    </cfRule>
  </conditionalFormatting>
  <conditionalFormatting sqref="J9:X9">
    <cfRule type="expression" dxfId="465" priority="27">
      <formula>$I$9&lt;&gt;1</formula>
    </cfRule>
  </conditionalFormatting>
  <conditionalFormatting sqref="J10:X10">
    <cfRule type="expression" dxfId="464" priority="26">
      <formula>$I$10&lt;&gt;1</formula>
    </cfRule>
  </conditionalFormatting>
  <conditionalFormatting sqref="J11:X11">
    <cfRule type="expression" dxfId="463" priority="25">
      <formula>$I$11&lt;&gt;1</formula>
    </cfRule>
  </conditionalFormatting>
  <conditionalFormatting sqref="J12:X12">
    <cfRule type="expression" dxfId="462" priority="24">
      <formula>$I$12&lt;&gt;1</formula>
    </cfRule>
  </conditionalFormatting>
  <conditionalFormatting sqref="J13:X13">
    <cfRule type="expression" dxfId="461" priority="23">
      <formula>$I$13&lt;&gt;1</formula>
    </cfRule>
  </conditionalFormatting>
  <conditionalFormatting sqref="J14:X14">
    <cfRule type="expression" dxfId="460" priority="22">
      <formula>$I$14&lt;&gt;1</formula>
    </cfRule>
  </conditionalFormatting>
  <conditionalFormatting sqref="J15:X15">
    <cfRule type="expression" dxfId="459" priority="21">
      <formula>$I$15&lt;&gt;1</formula>
    </cfRule>
  </conditionalFormatting>
  <conditionalFormatting sqref="J16:X16">
    <cfRule type="expression" dxfId="458" priority="20">
      <formula>$I$16&lt;&gt;1</formula>
    </cfRule>
  </conditionalFormatting>
  <conditionalFormatting sqref="J17:X17">
    <cfRule type="expression" dxfId="457" priority="19">
      <formula>$I$17&lt;&gt;1</formula>
    </cfRule>
  </conditionalFormatting>
  <conditionalFormatting sqref="J18:X18">
    <cfRule type="expression" dxfId="456" priority="18">
      <formula>$I$18&lt;&gt;1</formula>
    </cfRule>
  </conditionalFormatting>
  <conditionalFormatting sqref="J19:X19">
    <cfRule type="expression" dxfId="455" priority="17">
      <formula>$I$19&lt;&gt;1</formula>
    </cfRule>
  </conditionalFormatting>
  <conditionalFormatting sqref="J20:X20">
    <cfRule type="expression" dxfId="454" priority="16">
      <formula>$I$20&lt;&gt;1</formula>
    </cfRule>
  </conditionalFormatting>
  <conditionalFormatting sqref="J21:X21">
    <cfRule type="expression" dxfId="453" priority="15">
      <formula>$I$21&lt;&gt;1</formula>
    </cfRule>
  </conditionalFormatting>
  <conditionalFormatting sqref="J22:X22">
    <cfRule type="expression" dxfId="452" priority="14">
      <formula>$I$22&lt;&gt;1</formula>
    </cfRule>
  </conditionalFormatting>
  <conditionalFormatting sqref="J23:X23">
    <cfRule type="expression" dxfId="451" priority="13">
      <formula>$I$23&lt;&gt;1</formula>
    </cfRule>
  </conditionalFormatting>
  <conditionalFormatting sqref="J24:X24">
    <cfRule type="expression" dxfId="450" priority="12">
      <formula>$I$24&lt;&gt;1</formula>
    </cfRule>
  </conditionalFormatting>
  <conditionalFormatting sqref="J25:X25">
    <cfRule type="expression" dxfId="449" priority="11">
      <formula>$I$25&lt;&gt;1</formula>
    </cfRule>
  </conditionalFormatting>
  <conditionalFormatting sqref="J26:X26">
    <cfRule type="expression" dxfId="448" priority="10">
      <formula>$I$26&lt;&gt;1</formula>
    </cfRule>
  </conditionalFormatting>
  <conditionalFormatting sqref="J27:X27">
    <cfRule type="expression" dxfId="447" priority="9">
      <formula>$I$27&lt;&gt;1</formula>
    </cfRule>
  </conditionalFormatting>
  <conditionalFormatting sqref="J28:X28">
    <cfRule type="expression" dxfId="446" priority="8">
      <formula>$I$28&lt;&gt;1</formula>
    </cfRule>
  </conditionalFormatting>
  <conditionalFormatting sqref="J29:X29">
    <cfRule type="expression" dxfId="445" priority="7">
      <formula>$I$29&lt;&gt;1</formula>
    </cfRule>
  </conditionalFormatting>
  <conditionalFormatting sqref="J30:X30">
    <cfRule type="expression" dxfId="444" priority="6">
      <formula>$I$30&lt;&gt;1</formula>
    </cfRule>
  </conditionalFormatting>
  <conditionalFormatting sqref="J31:X31">
    <cfRule type="expression" dxfId="443" priority="5">
      <formula>$I$31&lt;&gt;1</formula>
    </cfRule>
  </conditionalFormatting>
  <conditionalFormatting sqref="R3:V3">
    <cfRule type="expression" dxfId="442" priority="4">
      <formula>$B$3&lt;&gt;1</formula>
    </cfRule>
  </conditionalFormatting>
  <conditionalFormatting sqref="R3:V3">
    <cfRule type="expression" dxfId="441" priority="2">
      <formula>$N$3&lt;&gt;0</formula>
    </cfRule>
    <cfRule type="expression" dxfId="440" priority="3">
      <formula>$B$3&lt;&gt;1</formula>
    </cfRule>
  </conditionalFormatting>
  <conditionalFormatting sqref="Q5:Q32">
    <cfRule type="expression" dxfId="439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438" priority="103" stopIfTrue="1">
      <formula>$L$32&gt;$I$3</formula>
    </cfRule>
  </conditionalFormatting>
  <conditionalFormatting sqref="X7:X31">
    <cfRule type="expression" dxfId="437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BD188"/>
  <sheetViews>
    <sheetView showGridLines="0" showRowColHeaders="0" zoomScaleNormal="100" zoomScaleSheetLayoutView="85" workbookViewId="0">
      <pane xSplit="8" ySplit="6" topLeftCell="I24" activePane="bottomRight" state="frozen"/>
      <selection activeCell="I7" sqref="I7:I9"/>
      <selection pane="topRight" activeCell="I7" sqref="I7:I9"/>
      <selection pane="bottomLeft" activeCell="I7" sqref="I7:I9"/>
      <selection pane="bottomRight" activeCell="X7" sqref="X7:X3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436" priority="95" stopIfTrue="1">
      <formula>$L$32&lt;$Q$32</formula>
    </cfRule>
  </conditionalFormatting>
  <conditionalFormatting sqref="P32">
    <cfRule type="expression" dxfId="435" priority="94" stopIfTrue="1">
      <formula>$P$32&gt;=1</formula>
    </cfRule>
  </conditionalFormatting>
  <conditionalFormatting sqref="J7">
    <cfRule type="expression" dxfId="434" priority="93" stopIfTrue="1">
      <formula>$J7&lt;&gt;$K7+$S7+$U7+$T7</formula>
    </cfRule>
  </conditionalFormatting>
  <conditionalFormatting sqref="K7:K31">
    <cfRule type="expression" dxfId="433" priority="92" stopIfTrue="1">
      <formula>$K7&lt;$M7+$N7+$O7+$P7</formula>
    </cfRule>
  </conditionalFormatting>
  <conditionalFormatting sqref="J9">
    <cfRule type="expression" dxfId="432" priority="91" stopIfTrue="1">
      <formula>$J$9&lt;&gt;$K$9+$S$9+$U$9+$T9</formula>
    </cfRule>
  </conditionalFormatting>
  <conditionalFormatting sqref="J10">
    <cfRule type="expression" dxfId="431" priority="90" stopIfTrue="1">
      <formula>$J$10&lt;&gt;$K$10+$S$10+$U$10+$T10</formula>
    </cfRule>
  </conditionalFormatting>
  <conditionalFormatting sqref="J11">
    <cfRule type="expression" dxfId="430" priority="89" stopIfTrue="1">
      <formula>$J$11&lt;&gt;$K$11+$S$11+$U$11+$T11</formula>
    </cfRule>
  </conditionalFormatting>
  <conditionalFormatting sqref="J12">
    <cfRule type="expression" dxfId="429" priority="88" stopIfTrue="1">
      <formula>$J$12&lt;&gt;$K$12+$S$12+$U$12+$T12</formula>
    </cfRule>
  </conditionalFormatting>
  <conditionalFormatting sqref="J13">
    <cfRule type="expression" dxfId="428" priority="87" stopIfTrue="1">
      <formula>$J$13&lt;&gt;$K$13+$S$13+$U$13+$T13</formula>
    </cfRule>
  </conditionalFormatting>
  <conditionalFormatting sqref="J14">
    <cfRule type="expression" dxfId="427" priority="86" stopIfTrue="1">
      <formula>$J$14&lt;&gt;$K$14+$S$14+$U$14+$T14</formula>
    </cfRule>
  </conditionalFormatting>
  <conditionalFormatting sqref="J15">
    <cfRule type="expression" dxfId="426" priority="85" stopIfTrue="1">
      <formula>$J$15&lt;&gt;$K$15+$S$15+$U$15+$T15</formula>
    </cfRule>
  </conditionalFormatting>
  <conditionalFormatting sqref="J16">
    <cfRule type="expression" dxfId="425" priority="84" stopIfTrue="1">
      <formula>$J$16&lt;&gt;$K$16+$S$16+$U$16+$T16</formula>
    </cfRule>
  </conditionalFormatting>
  <conditionalFormatting sqref="J17">
    <cfRule type="expression" dxfId="424" priority="83" stopIfTrue="1">
      <formula>$J$17&lt;&gt;$K$17+$S$17+$U$17+$T17</formula>
    </cfRule>
  </conditionalFormatting>
  <conditionalFormatting sqref="J18">
    <cfRule type="expression" dxfId="423" priority="82" stopIfTrue="1">
      <formula>$J$18&lt;&gt;$K$18+$S$18+$U$18+$T18</formula>
    </cfRule>
  </conditionalFormatting>
  <conditionalFormatting sqref="J19">
    <cfRule type="expression" dxfId="422" priority="81" stopIfTrue="1">
      <formula>$J$19&lt;&gt;$K$19+$S$19+$U$19+$T19</formula>
    </cfRule>
  </conditionalFormatting>
  <conditionalFormatting sqref="J20">
    <cfRule type="expression" dxfId="421" priority="80" stopIfTrue="1">
      <formula>$J$20&lt;&gt;$K$20+$S$20+$U$20+$T20</formula>
    </cfRule>
  </conditionalFormatting>
  <conditionalFormatting sqref="J21">
    <cfRule type="expression" dxfId="420" priority="79" stopIfTrue="1">
      <formula>$J$21&lt;&gt;$K$21+$S$21+$U$21+$T21</formula>
    </cfRule>
  </conditionalFormatting>
  <conditionalFormatting sqref="J22">
    <cfRule type="expression" dxfId="419" priority="78" stopIfTrue="1">
      <formula>$J$22&lt;&gt;$K$22+$S$22+$U$22+$T22</formula>
    </cfRule>
  </conditionalFormatting>
  <conditionalFormatting sqref="J23">
    <cfRule type="expression" dxfId="418" priority="77" stopIfTrue="1">
      <formula>$J$23&lt;&gt;$K$23+$S$23+$U$23+$T23</formula>
    </cfRule>
  </conditionalFormatting>
  <conditionalFormatting sqref="J24">
    <cfRule type="expression" dxfId="417" priority="76" stopIfTrue="1">
      <formula>$J$24&lt;&gt;$K$24+$S$24+$U$24+$T24</formula>
    </cfRule>
  </conditionalFormatting>
  <conditionalFormatting sqref="J25">
    <cfRule type="expression" dxfId="416" priority="75" stopIfTrue="1">
      <formula>$J$25&lt;&gt;$K$25+$S$25+$U$25+$T25</formula>
    </cfRule>
  </conditionalFormatting>
  <conditionalFormatting sqref="J26">
    <cfRule type="expression" dxfId="415" priority="74" stopIfTrue="1">
      <formula>$J$26&lt;&gt;$K$26+$S$26+$U$26+$T26</formula>
    </cfRule>
  </conditionalFormatting>
  <conditionalFormatting sqref="J27">
    <cfRule type="expression" dxfId="414" priority="73" stopIfTrue="1">
      <formula>$J$27&lt;&gt;$K$27+$S$27+$U$27+$T27</formula>
    </cfRule>
  </conditionalFormatting>
  <conditionalFormatting sqref="J28">
    <cfRule type="expression" dxfId="413" priority="72" stopIfTrue="1">
      <formula>$J$28&lt;&gt;$K$28+$S$28+$U$28+$T28</formula>
    </cfRule>
  </conditionalFormatting>
  <conditionalFormatting sqref="J29">
    <cfRule type="expression" dxfId="412" priority="71" stopIfTrue="1">
      <formula>$J$29&lt;&gt;$K$29+$S$29+$U$29+$T29</formula>
    </cfRule>
  </conditionalFormatting>
  <conditionalFormatting sqref="J30">
    <cfRule type="expression" dxfId="411" priority="70" stopIfTrue="1">
      <formula>$J$30&lt;&gt;$K$30+$S$30+$U$30+$T30</formula>
    </cfRule>
  </conditionalFormatting>
  <conditionalFormatting sqref="J31">
    <cfRule type="expression" dxfId="410" priority="69" stopIfTrue="1">
      <formula>$J$31&lt;&gt;$K$31+$S$31+$U$31+$T31</formula>
    </cfRule>
  </conditionalFormatting>
  <conditionalFormatting sqref="P7:P31">
    <cfRule type="cellIs" dxfId="409" priority="68" stopIfTrue="1" operator="notEqual">
      <formula>0</formula>
    </cfRule>
  </conditionalFormatting>
  <conditionalFormatting sqref="X3:X31">
    <cfRule type="expression" dxfId="408" priority="66" stopIfTrue="1">
      <formula>SUM($X$7:$X$31)&gt;1</formula>
    </cfRule>
  </conditionalFormatting>
  <conditionalFormatting sqref="B3">
    <cfRule type="cellIs" dxfId="407" priority="65" stopIfTrue="1" operator="equal">
      <formula>0</formula>
    </cfRule>
  </conditionalFormatting>
  <conditionalFormatting sqref="J8">
    <cfRule type="expression" dxfId="406" priority="62" stopIfTrue="1">
      <formula>$J$8&lt;&gt;$K$8+$S$8+$U$8+$T8</formula>
    </cfRule>
  </conditionalFormatting>
  <conditionalFormatting sqref="J7">
    <cfRule type="expression" dxfId="405" priority="61" stopIfTrue="1">
      <formula>$J7&lt;&gt;$K7+$S7+$U7+$T7</formula>
    </cfRule>
  </conditionalFormatting>
  <conditionalFormatting sqref="K7:K31">
    <cfRule type="expression" dxfId="404" priority="60" stopIfTrue="1">
      <formula>$K7&lt;$M7+$N7+$O7+$P7</formula>
    </cfRule>
  </conditionalFormatting>
  <conditionalFormatting sqref="J9">
    <cfRule type="expression" dxfId="403" priority="59" stopIfTrue="1">
      <formula>$J$9&lt;&gt;$K$9+$S$9+$U$9+$T9</formula>
    </cfRule>
  </conditionalFormatting>
  <conditionalFormatting sqref="J10">
    <cfRule type="expression" dxfId="402" priority="58" stopIfTrue="1">
      <formula>$J$10&lt;&gt;$K$10+$S$10+$U$10+$T10</formula>
    </cfRule>
  </conditionalFormatting>
  <conditionalFormatting sqref="J11">
    <cfRule type="expression" dxfId="401" priority="57" stopIfTrue="1">
      <formula>$J$11&lt;&gt;$K$11+$S$11+$U$11+$T11</formula>
    </cfRule>
  </conditionalFormatting>
  <conditionalFormatting sqref="J12">
    <cfRule type="expression" dxfId="400" priority="56" stopIfTrue="1">
      <formula>$J$12&lt;&gt;$K$12+$S$12+$U$12+$T12</formula>
    </cfRule>
  </conditionalFormatting>
  <conditionalFormatting sqref="J13">
    <cfRule type="expression" dxfId="399" priority="55" stopIfTrue="1">
      <formula>$J$13&lt;&gt;$K$13+$S$13+$U$13+$T13</formula>
    </cfRule>
  </conditionalFormatting>
  <conditionalFormatting sqref="J14">
    <cfRule type="expression" dxfId="398" priority="54" stopIfTrue="1">
      <formula>$J$14&lt;&gt;$K$14+$S$14+$U$14+$T14</formula>
    </cfRule>
  </conditionalFormatting>
  <conditionalFormatting sqref="J15">
    <cfRule type="expression" dxfId="397" priority="53" stopIfTrue="1">
      <formula>$J$15&lt;&gt;$K$15+$S$15+$U$15+$T15</formula>
    </cfRule>
  </conditionalFormatting>
  <conditionalFormatting sqref="J16">
    <cfRule type="expression" dxfId="396" priority="52" stopIfTrue="1">
      <formula>$J$16&lt;&gt;$K$16+$S$16+$U$16+$T16</formula>
    </cfRule>
  </conditionalFormatting>
  <conditionalFormatting sqref="J17">
    <cfRule type="expression" dxfId="395" priority="51" stopIfTrue="1">
      <formula>$J$17&lt;&gt;$K$17+$S$17+$U$17+$T17</formula>
    </cfRule>
  </conditionalFormatting>
  <conditionalFormatting sqref="J18">
    <cfRule type="expression" dxfId="394" priority="50" stopIfTrue="1">
      <formula>$J$18&lt;&gt;$K$18+$S$18+$U$18+$T18</formula>
    </cfRule>
  </conditionalFormatting>
  <conditionalFormatting sqref="J19">
    <cfRule type="expression" dxfId="393" priority="49" stopIfTrue="1">
      <formula>$J$19&lt;&gt;$K$19+$S$19+$U$19+$T19</formula>
    </cfRule>
  </conditionalFormatting>
  <conditionalFormatting sqref="J20">
    <cfRule type="expression" dxfId="392" priority="48" stopIfTrue="1">
      <formula>$J$20&lt;&gt;$K$20+$S$20+$U$20+$T20</formula>
    </cfRule>
  </conditionalFormatting>
  <conditionalFormatting sqref="J21">
    <cfRule type="expression" dxfId="391" priority="47" stopIfTrue="1">
      <formula>$J$21&lt;&gt;$K$21+$S$21+$U$21+$T21</formula>
    </cfRule>
  </conditionalFormatting>
  <conditionalFormatting sqref="J22">
    <cfRule type="expression" dxfId="390" priority="46" stopIfTrue="1">
      <formula>$J$22&lt;&gt;$K$22+$S$22+$U$22+$T22</formula>
    </cfRule>
  </conditionalFormatting>
  <conditionalFormatting sqref="J23">
    <cfRule type="expression" dxfId="389" priority="45" stopIfTrue="1">
      <formula>$J$23&lt;&gt;$K$23+$S$23+$U$23+$T23</formula>
    </cfRule>
  </conditionalFormatting>
  <conditionalFormatting sqref="J24">
    <cfRule type="expression" dxfId="388" priority="44" stopIfTrue="1">
      <formula>$J$24&lt;&gt;$K$24+$S$24+$U$24+$T24</formula>
    </cfRule>
  </conditionalFormatting>
  <conditionalFormatting sqref="J25">
    <cfRule type="expression" dxfId="387" priority="43" stopIfTrue="1">
      <formula>$J$25&lt;&gt;$K$25+$S$25+$U$25+$T25</formula>
    </cfRule>
  </conditionalFormatting>
  <conditionalFormatting sqref="J26">
    <cfRule type="expression" dxfId="386" priority="42" stopIfTrue="1">
      <formula>$J$26&lt;&gt;$K$26+$S$26+$U$26+$T26</formula>
    </cfRule>
  </conditionalFormatting>
  <conditionalFormatting sqref="J27">
    <cfRule type="expression" dxfId="385" priority="41" stopIfTrue="1">
      <formula>$J$27&lt;&gt;$K$27+$S$27+$U$27+$T27</formula>
    </cfRule>
  </conditionalFormatting>
  <conditionalFormatting sqref="J28">
    <cfRule type="expression" dxfId="384" priority="40" stopIfTrue="1">
      <formula>$J$28&lt;&gt;$K$28+$S$28+$U$28+$T28</formula>
    </cfRule>
  </conditionalFormatting>
  <conditionalFormatting sqref="J29">
    <cfRule type="expression" dxfId="383" priority="39" stopIfTrue="1">
      <formula>$J$29&lt;&gt;$K$29+$S$29+$U$29+$T29</formula>
    </cfRule>
  </conditionalFormatting>
  <conditionalFormatting sqref="J30">
    <cfRule type="expression" dxfId="382" priority="38" stopIfTrue="1">
      <formula>$J$30&lt;&gt;$K$30+$S$30+$U$30+$T30</formula>
    </cfRule>
  </conditionalFormatting>
  <conditionalFormatting sqref="J31">
    <cfRule type="expression" dxfId="381" priority="37" stopIfTrue="1">
      <formula>$J$31&lt;&gt;$K$31+$S$31+$U$31+$T31</formula>
    </cfRule>
  </conditionalFormatting>
  <conditionalFormatting sqref="J8">
    <cfRule type="expression" dxfId="380" priority="31" stopIfTrue="1">
      <formula>$J$8&lt;&gt;$K$8+$S$8+$U$8+$T8</formula>
    </cfRule>
  </conditionalFormatting>
  <conditionalFormatting sqref="J7:X7">
    <cfRule type="expression" dxfId="379" priority="30">
      <formula>$I$7&lt;&gt;1</formula>
    </cfRule>
  </conditionalFormatting>
  <conditionalFormatting sqref="J8:X8">
    <cfRule type="expression" dxfId="378" priority="29">
      <formula>$I$8&lt;&gt;1</formula>
    </cfRule>
  </conditionalFormatting>
  <conditionalFormatting sqref="J9:X9">
    <cfRule type="expression" dxfId="377" priority="27">
      <formula>$I$9&lt;&gt;1</formula>
    </cfRule>
  </conditionalFormatting>
  <conditionalFormatting sqref="J10:X10">
    <cfRule type="expression" dxfId="376" priority="26">
      <formula>$I$10&lt;&gt;1</formula>
    </cfRule>
  </conditionalFormatting>
  <conditionalFormatting sqref="J11:X11">
    <cfRule type="expression" dxfId="375" priority="25">
      <formula>$I$11&lt;&gt;1</formula>
    </cfRule>
  </conditionalFormatting>
  <conditionalFormatting sqref="J12:X12">
    <cfRule type="expression" dxfId="374" priority="24">
      <formula>$I$12&lt;&gt;1</formula>
    </cfRule>
  </conditionalFormatting>
  <conditionalFormatting sqref="J13:X13">
    <cfRule type="expression" dxfId="373" priority="23">
      <formula>$I$13&lt;&gt;1</formula>
    </cfRule>
  </conditionalFormatting>
  <conditionalFormatting sqref="J14:X14">
    <cfRule type="expression" dxfId="372" priority="22">
      <formula>$I$14&lt;&gt;1</formula>
    </cfRule>
  </conditionalFormatting>
  <conditionalFormatting sqref="J15:X15">
    <cfRule type="expression" dxfId="371" priority="21">
      <formula>$I$15&lt;&gt;1</formula>
    </cfRule>
  </conditionalFormatting>
  <conditionalFormatting sqref="J16:X16">
    <cfRule type="expression" dxfId="370" priority="20">
      <formula>$I$16&lt;&gt;1</formula>
    </cfRule>
  </conditionalFormatting>
  <conditionalFormatting sqref="J17:X17">
    <cfRule type="expression" dxfId="369" priority="19">
      <formula>$I$17&lt;&gt;1</formula>
    </cfRule>
  </conditionalFormatting>
  <conditionalFormatting sqref="J18:X18">
    <cfRule type="expression" dxfId="368" priority="18">
      <formula>$I$18&lt;&gt;1</formula>
    </cfRule>
  </conditionalFormatting>
  <conditionalFormatting sqref="J19:X19">
    <cfRule type="expression" dxfId="367" priority="17">
      <formula>$I$19&lt;&gt;1</formula>
    </cfRule>
  </conditionalFormatting>
  <conditionalFormatting sqref="J20:X20">
    <cfRule type="expression" dxfId="366" priority="16">
      <formula>$I$20&lt;&gt;1</formula>
    </cfRule>
  </conditionalFormatting>
  <conditionalFormatting sqref="J21:X21">
    <cfRule type="expression" dxfId="365" priority="15">
      <formula>$I$21&lt;&gt;1</formula>
    </cfRule>
  </conditionalFormatting>
  <conditionalFormatting sqref="J22:X22">
    <cfRule type="expression" dxfId="364" priority="14">
      <formula>$I$22&lt;&gt;1</formula>
    </cfRule>
  </conditionalFormatting>
  <conditionalFormatting sqref="J23:X23">
    <cfRule type="expression" dxfId="363" priority="13">
      <formula>$I$23&lt;&gt;1</formula>
    </cfRule>
  </conditionalFormatting>
  <conditionalFormatting sqref="J24:X24">
    <cfRule type="expression" dxfId="362" priority="12">
      <formula>$I$24&lt;&gt;1</formula>
    </cfRule>
  </conditionalFormatting>
  <conditionalFormatting sqref="J25:X25">
    <cfRule type="expression" dxfId="361" priority="11">
      <formula>$I$25&lt;&gt;1</formula>
    </cfRule>
  </conditionalFormatting>
  <conditionalFormatting sqref="J26:X26">
    <cfRule type="expression" dxfId="360" priority="10">
      <formula>$I$26&lt;&gt;1</formula>
    </cfRule>
  </conditionalFormatting>
  <conditionalFormatting sqref="J27:X27">
    <cfRule type="expression" dxfId="359" priority="9">
      <formula>$I$27&lt;&gt;1</formula>
    </cfRule>
  </conditionalFormatting>
  <conditionalFormatting sqref="J28:X28">
    <cfRule type="expression" dxfId="358" priority="8">
      <formula>$I$28&lt;&gt;1</formula>
    </cfRule>
  </conditionalFormatting>
  <conditionalFormatting sqref="J29:X29">
    <cfRule type="expression" dxfId="357" priority="7">
      <formula>$I$29&lt;&gt;1</formula>
    </cfRule>
  </conditionalFormatting>
  <conditionalFormatting sqref="J30:X30">
    <cfRule type="expression" dxfId="356" priority="6">
      <formula>$I$30&lt;&gt;1</formula>
    </cfRule>
  </conditionalFormatting>
  <conditionalFormatting sqref="J31:X31">
    <cfRule type="expression" dxfId="355" priority="5">
      <formula>$I$31&lt;&gt;1</formula>
    </cfRule>
  </conditionalFormatting>
  <conditionalFormatting sqref="R3:V3">
    <cfRule type="expression" dxfId="354" priority="4">
      <formula>$B$3&lt;&gt;1</formula>
    </cfRule>
  </conditionalFormatting>
  <conditionalFormatting sqref="R3:V3">
    <cfRule type="expression" dxfId="353" priority="2">
      <formula>$N$3&lt;&gt;0</formula>
    </cfRule>
    <cfRule type="expression" dxfId="352" priority="3">
      <formula>$B$3&lt;&gt;1</formula>
    </cfRule>
  </conditionalFormatting>
  <conditionalFormatting sqref="Q5:Q32">
    <cfRule type="expression" dxfId="351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350" priority="103" stopIfTrue="1">
      <formula>$L$32&gt;$I$3</formula>
    </cfRule>
  </conditionalFormatting>
  <conditionalFormatting sqref="X7:X31">
    <cfRule type="expression" dxfId="349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BD188"/>
  <sheetViews>
    <sheetView showGridLines="0" showRowColHeaders="0" zoomScaleNormal="100" zoomScaleSheetLayoutView="85" workbookViewId="0">
      <pane xSplit="8" ySplit="6" topLeftCell="I7" activePane="bottomRight" state="frozen"/>
      <selection activeCell="I7" sqref="I7:I9"/>
      <selection pane="topRight" activeCell="I7" sqref="I7:I9"/>
      <selection pane="bottomLeft" activeCell="I7" sqref="I7:I9"/>
      <selection pane="bottomRight" activeCell="X31" sqref="X7:X3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348" priority="95" stopIfTrue="1">
      <formula>$L$32&lt;$Q$32</formula>
    </cfRule>
  </conditionalFormatting>
  <conditionalFormatting sqref="P32">
    <cfRule type="expression" dxfId="347" priority="94" stopIfTrue="1">
      <formula>$P$32&gt;=1</formula>
    </cfRule>
  </conditionalFormatting>
  <conditionalFormatting sqref="J7">
    <cfRule type="expression" dxfId="346" priority="93" stopIfTrue="1">
      <formula>$J7&lt;&gt;$K7+$S7+$U7+$T7</formula>
    </cfRule>
  </conditionalFormatting>
  <conditionalFormatting sqref="K7:K31">
    <cfRule type="expression" dxfId="345" priority="92" stopIfTrue="1">
      <formula>$K7&lt;$M7+$N7+$O7+$P7</formula>
    </cfRule>
  </conditionalFormatting>
  <conditionalFormatting sqref="J9">
    <cfRule type="expression" dxfId="344" priority="91" stopIfTrue="1">
      <formula>$J$9&lt;&gt;$K$9+$S$9+$U$9+$T9</formula>
    </cfRule>
  </conditionalFormatting>
  <conditionalFormatting sqref="J10">
    <cfRule type="expression" dxfId="343" priority="90" stopIfTrue="1">
      <formula>$J$10&lt;&gt;$K$10+$S$10+$U$10+$T10</formula>
    </cfRule>
  </conditionalFormatting>
  <conditionalFormatting sqref="J11">
    <cfRule type="expression" dxfId="342" priority="89" stopIfTrue="1">
      <formula>$J$11&lt;&gt;$K$11+$S$11+$U$11+$T11</formula>
    </cfRule>
  </conditionalFormatting>
  <conditionalFormatting sqref="J12">
    <cfRule type="expression" dxfId="341" priority="88" stopIfTrue="1">
      <formula>$J$12&lt;&gt;$K$12+$S$12+$U$12+$T12</formula>
    </cfRule>
  </conditionalFormatting>
  <conditionalFormatting sqref="J13">
    <cfRule type="expression" dxfId="340" priority="87" stopIfTrue="1">
      <formula>$J$13&lt;&gt;$K$13+$S$13+$U$13+$T13</formula>
    </cfRule>
  </conditionalFormatting>
  <conditionalFormatting sqref="J14">
    <cfRule type="expression" dxfId="339" priority="86" stopIfTrue="1">
      <formula>$J$14&lt;&gt;$K$14+$S$14+$U$14+$T14</formula>
    </cfRule>
  </conditionalFormatting>
  <conditionalFormatting sqref="J15">
    <cfRule type="expression" dxfId="338" priority="85" stopIfTrue="1">
      <formula>$J$15&lt;&gt;$K$15+$S$15+$U$15+$T15</formula>
    </cfRule>
  </conditionalFormatting>
  <conditionalFormatting sqref="J16">
    <cfRule type="expression" dxfId="337" priority="84" stopIfTrue="1">
      <formula>$J$16&lt;&gt;$K$16+$S$16+$U$16+$T16</formula>
    </cfRule>
  </conditionalFormatting>
  <conditionalFormatting sqref="J17">
    <cfRule type="expression" dxfId="336" priority="83" stopIfTrue="1">
      <formula>$J$17&lt;&gt;$K$17+$S$17+$U$17+$T17</formula>
    </cfRule>
  </conditionalFormatting>
  <conditionalFormatting sqref="J18">
    <cfRule type="expression" dxfId="335" priority="82" stopIfTrue="1">
      <formula>$J$18&lt;&gt;$K$18+$S$18+$U$18+$T18</formula>
    </cfRule>
  </conditionalFormatting>
  <conditionalFormatting sqref="J19">
    <cfRule type="expression" dxfId="334" priority="81" stopIfTrue="1">
      <formula>$J$19&lt;&gt;$K$19+$S$19+$U$19+$T19</formula>
    </cfRule>
  </conditionalFormatting>
  <conditionalFormatting sqref="J20">
    <cfRule type="expression" dxfId="333" priority="80" stopIfTrue="1">
      <formula>$J$20&lt;&gt;$K$20+$S$20+$U$20+$T20</formula>
    </cfRule>
  </conditionalFormatting>
  <conditionalFormatting sqref="J21">
    <cfRule type="expression" dxfId="332" priority="79" stopIfTrue="1">
      <formula>$J$21&lt;&gt;$K$21+$S$21+$U$21+$T21</formula>
    </cfRule>
  </conditionalFormatting>
  <conditionalFormatting sqref="J22">
    <cfRule type="expression" dxfId="331" priority="78" stopIfTrue="1">
      <formula>$J$22&lt;&gt;$K$22+$S$22+$U$22+$T22</formula>
    </cfRule>
  </conditionalFormatting>
  <conditionalFormatting sqref="J23">
    <cfRule type="expression" dxfId="330" priority="77" stopIfTrue="1">
      <formula>$J$23&lt;&gt;$K$23+$S$23+$U$23+$T23</formula>
    </cfRule>
  </conditionalFormatting>
  <conditionalFormatting sqref="J24">
    <cfRule type="expression" dxfId="329" priority="76" stopIfTrue="1">
      <formula>$J$24&lt;&gt;$K$24+$S$24+$U$24+$T24</formula>
    </cfRule>
  </conditionalFormatting>
  <conditionalFormatting sqref="J25">
    <cfRule type="expression" dxfId="328" priority="75" stopIfTrue="1">
      <formula>$J$25&lt;&gt;$K$25+$S$25+$U$25+$T25</formula>
    </cfRule>
  </conditionalFormatting>
  <conditionalFormatting sqref="J26">
    <cfRule type="expression" dxfId="327" priority="74" stopIfTrue="1">
      <formula>$J$26&lt;&gt;$K$26+$S$26+$U$26+$T26</formula>
    </cfRule>
  </conditionalFormatting>
  <conditionalFormatting sqref="J27">
    <cfRule type="expression" dxfId="326" priority="73" stopIfTrue="1">
      <formula>$J$27&lt;&gt;$K$27+$S$27+$U$27+$T27</formula>
    </cfRule>
  </conditionalFormatting>
  <conditionalFormatting sqref="J28">
    <cfRule type="expression" dxfId="325" priority="72" stopIfTrue="1">
      <formula>$J$28&lt;&gt;$K$28+$S$28+$U$28+$T28</formula>
    </cfRule>
  </conditionalFormatting>
  <conditionalFormatting sqref="J29">
    <cfRule type="expression" dxfId="324" priority="71" stopIfTrue="1">
      <formula>$J$29&lt;&gt;$K$29+$S$29+$U$29+$T29</formula>
    </cfRule>
  </conditionalFormatting>
  <conditionalFormatting sqref="J30">
    <cfRule type="expression" dxfId="323" priority="70" stopIfTrue="1">
      <formula>$J$30&lt;&gt;$K$30+$S$30+$U$30+$T30</formula>
    </cfRule>
  </conditionalFormatting>
  <conditionalFormatting sqref="J31">
    <cfRule type="expression" dxfId="322" priority="69" stopIfTrue="1">
      <formula>$J$31&lt;&gt;$K$31+$S$31+$U$31+$T31</formula>
    </cfRule>
  </conditionalFormatting>
  <conditionalFormatting sqref="P7:P31">
    <cfRule type="cellIs" dxfId="321" priority="68" stopIfTrue="1" operator="notEqual">
      <formula>0</formula>
    </cfRule>
  </conditionalFormatting>
  <conditionalFormatting sqref="X3:X31">
    <cfRule type="expression" dxfId="320" priority="66" stopIfTrue="1">
      <formula>SUM($X$7:$X$31)&gt;1</formula>
    </cfRule>
  </conditionalFormatting>
  <conditionalFormatting sqref="B3">
    <cfRule type="cellIs" dxfId="319" priority="65" stopIfTrue="1" operator="equal">
      <formula>0</formula>
    </cfRule>
  </conditionalFormatting>
  <conditionalFormatting sqref="J8">
    <cfRule type="expression" dxfId="318" priority="62" stopIfTrue="1">
      <formula>$J$8&lt;&gt;$K$8+$S$8+$U$8+$T8</formula>
    </cfRule>
  </conditionalFormatting>
  <conditionalFormatting sqref="J7">
    <cfRule type="expression" dxfId="317" priority="61" stopIfTrue="1">
      <formula>$J7&lt;&gt;$K7+$S7+$U7+$T7</formula>
    </cfRule>
  </conditionalFormatting>
  <conditionalFormatting sqref="K7:K31">
    <cfRule type="expression" dxfId="316" priority="60" stopIfTrue="1">
      <formula>$K7&lt;$M7+$N7+$O7+$P7</formula>
    </cfRule>
  </conditionalFormatting>
  <conditionalFormatting sqref="J9">
    <cfRule type="expression" dxfId="315" priority="59" stopIfTrue="1">
      <formula>$J$9&lt;&gt;$K$9+$S$9+$U$9+$T9</formula>
    </cfRule>
  </conditionalFormatting>
  <conditionalFormatting sqref="J10">
    <cfRule type="expression" dxfId="314" priority="58" stopIfTrue="1">
      <formula>$J$10&lt;&gt;$K$10+$S$10+$U$10+$T10</formula>
    </cfRule>
  </conditionalFormatting>
  <conditionalFormatting sqref="J11">
    <cfRule type="expression" dxfId="313" priority="57" stopIfTrue="1">
      <formula>$J$11&lt;&gt;$K$11+$S$11+$U$11+$T11</formula>
    </cfRule>
  </conditionalFormatting>
  <conditionalFormatting sqref="J12">
    <cfRule type="expression" dxfId="312" priority="56" stopIfTrue="1">
      <formula>$J$12&lt;&gt;$K$12+$S$12+$U$12+$T12</formula>
    </cfRule>
  </conditionalFormatting>
  <conditionalFormatting sqref="J13">
    <cfRule type="expression" dxfId="311" priority="55" stopIfTrue="1">
      <formula>$J$13&lt;&gt;$K$13+$S$13+$U$13+$T13</formula>
    </cfRule>
  </conditionalFormatting>
  <conditionalFormatting sqref="J14">
    <cfRule type="expression" dxfId="310" priority="54" stopIfTrue="1">
      <formula>$J$14&lt;&gt;$K$14+$S$14+$U$14+$T14</formula>
    </cfRule>
  </conditionalFormatting>
  <conditionalFormatting sqref="J15">
    <cfRule type="expression" dxfId="309" priority="53" stopIfTrue="1">
      <formula>$J$15&lt;&gt;$K$15+$S$15+$U$15+$T15</formula>
    </cfRule>
  </conditionalFormatting>
  <conditionalFormatting sqref="J16">
    <cfRule type="expression" dxfId="308" priority="52" stopIfTrue="1">
      <formula>$J$16&lt;&gt;$K$16+$S$16+$U$16+$T16</formula>
    </cfRule>
  </conditionalFormatting>
  <conditionalFormatting sqref="J17">
    <cfRule type="expression" dxfId="307" priority="51" stopIfTrue="1">
      <formula>$J$17&lt;&gt;$K$17+$S$17+$U$17+$T17</formula>
    </cfRule>
  </conditionalFormatting>
  <conditionalFormatting sqref="J18">
    <cfRule type="expression" dxfId="306" priority="50" stopIfTrue="1">
      <formula>$J$18&lt;&gt;$K$18+$S$18+$U$18+$T18</formula>
    </cfRule>
  </conditionalFormatting>
  <conditionalFormatting sqref="J19">
    <cfRule type="expression" dxfId="305" priority="49" stopIfTrue="1">
      <formula>$J$19&lt;&gt;$K$19+$S$19+$U$19+$T19</formula>
    </cfRule>
  </conditionalFormatting>
  <conditionalFormatting sqref="J20">
    <cfRule type="expression" dxfId="304" priority="48" stopIfTrue="1">
      <formula>$J$20&lt;&gt;$K$20+$S$20+$U$20+$T20</formula>
    </cfRule>
  </conditionalFormatting>
  <conditionalFormatting sqref="J21">
    <cfRule type="expression" dxfId="303" priority="47" stopIfTrue="1">
      <formula>$J$21&lt;&gt;$K$21+$S$21+$U$21+$T21</formula>
    </cfRule>
  </conditionalFormatting>
  <conditionalFormatting sqref="J22">
    <cfRule type="expression" dxfId="302" priority="46" stopIfTrue="1">
      <formula>$J$22&lt;&gt;$K$22+$S$22+$U$22+$T22</formula>
    </cfRule>
  </conditionalFormatting>
  <conditionalFormatting sqref="J23">
    <cfRule type="expression" dxfId="301" priority="45" stopIfTrue="1">
      <formula>$J$23&lt;&gt;$K$23+$S$23+$U$23+$T23</formula>
    </cfRule>
  </conditionalFormatting>
  <conditionalFormatting sqref="J24">
    <cfRule type="expression" dxfId="300" priority="44" stopIfTrue="1">
      <formula>$J$24&lt;&gt;$K$24+$S$24+$U$24+$T24</formula>
    </cfRule>
  </conditionalFormatting>
  <conditionalFormatting sqref="J25">
    <cfRule type="expression" dxfId="299" priority="43" stopIfTrue="1">
      <formula>$J$25&lt;&gt;$K$25+$S$25+$U$25+$T25</formula>
    </cfRule>
  </conditionalFormatting>
  <conditionalFormatting sqref="J26">
    <cfRule type="expression" dxfId="298" priority="42" stopIfTrue="1">
      <formula>$J$26&lt;&gt;$K$26+$S$26+$U$26+$T26</formula>
    </cfRule>
  </conditionalFormatting>
  <conditionalFormatting sqref="J27">
    <cfRule type="expression" dxfId="297" priority="41" stopIfTrue="1">
      <formula>$J$27&lt;&gt;$K$27+$S$27+$U$27+$T27</formula>
    </cfRule>
  </conditionalFormatting>
  <conditionalFormatting sqref="J28">
    <cfRule type="expression" dxfId="296" priority="40" stopIfTrue="1">
      <formula>$J$28&lt;&gt;$K$28+$S$28+$U$28+$T28</formula>
    </cfRule>
  </conditionalFormatting>
  <conditionalFormatting sqref="J29">
    <cfRule type="expression" dxfId="295" priority="39" stopIfTrue="1">
      <formula>$J$29&lt;&gt;$K$29+$S$29+$U$29+$T29</formula>
    </cfRule>
  </conditionalFormatting>
  <conditionalFormatting sqref="J30">
    <cfRule type="expression" dxfId="294" priority="38" stopIfTrue="1">
      <formula>$J$30&lt;&gt;$K$30+$S$30+$U$30+$T30</formula>
    </cfRule>
  </conditionalFormatting>
  <conditionalFormatting sqref="J31">
    <cfRule type="expression" dxfId="293" priority="37" stopIfTrue="1">
      <formula>$J$31&lt;&gt;$K$31+$S$31+$U$31+$T31</formula>
    </cfRule>
  </conditionalFormatting>
  <conditionalFormatting sqref="J8">
    <cfRule type="expression" dxfId="292" priority="31" stopIfTrue="1">
      <formula>$J$8&lt;&gt;$K$8+$S$8+$U$8+$T8</formula>
    </cfRule>
  </conditionalFormatting>
  <conditionalFormatting sqref="J7:X7">
    <cfRule type="expression" dxfId="291" priority="30">
      <formula>$I$7&lt;&gt;1</formula>
    </cfRule>
  </conditionalFormatting>
  <conditionalFormatting sqref="J8:X8">
    <cfRule type="expression" dxfId="290" priority="29">
      <formula>$I$8&lt;&gt;1</formula>
    </cfRule>
  </conditionalFormatting>
  <conditionalFormatting sqref="J9:X9">
    <cfRule type="expression" dxfId="289" priority="27">
      <formula>$I$9&lt;&gt;1</formula>
    </cfRule>
  </conditionalFormatting>
  <conditionalFormatting sqref="J10:X10">
    <cfRule type="expression" dxfId="288" priority="26">
      <formula>$I$10&lt;&gt;1</formula>
    </cfRule>
  </conditionalFormatting>
  <conditionalFormatting sqref="J11:X11">
    <cfRule type="expression" dxfId="287" priority="25">
      <formula>$I$11&lt;&gt;1</formula>
    </cfRule>
  </conditionalFormatting>
  <conditionalFormatting sqref="J12:X12">
    <cfRule type="expression" dxfId="286" priority="24">
      <formula>$I$12&lt;&gt;1</formula>
    </cfRule>
  </conditionalFormatting>
  <conditionalFormatting sqref="J13:X13">
    <cfRule type="expression" dxfId="285" priority="23">
      <formula>$I$13&lt;&gt;1</formula>
    </cfRule>
  </conditionalFormatting>
  <conditionalFormatting sqref="J14:X14">
    <cfRule type="expression" dxfId="284" priority="22">
      <formula>$I$14&lt;&gt;1</formula>
    </cfRule>
  </conditionalFormatting>
  <conditionalFormatting sqref="J15:X15">
    <cfRule type="expression" dxfId="283" priority="21">
      <formula>$I$15&lt;&gt;1</formula>
    </cfRule>
  </conditionalFormatting>
  <conditionalFormatting sqref="J16:X16">
    <cfRule type="expression" dxfId="282" priority="20">
      <formula>$I$16&lt;&gt;1</formula>
    </cfRule>
  </conditionalFormatting>
  <conditionalFormatting sqref="J17:X17">
    <cfRule type="expression" dxfId="281" priority="19">
      <formula>$I$17&lt;&gt;1</formula>
    </cfRule>
  </conditionalFormatting>
  <conditionalFormatting sqref="J18:X18">
    <cfRule type="expression" dxfId="280" priority="18">
      <formula>$I$18&lt;&gt;1</formula>
    </cfRule>
  </conditionalFormatting>
  <conditionalFormatting sqref="J19:X19">
    <cfRule type="expression" dxfId="279" priority="17">
      <formula>$I$19&lt;&gt;1</formula>
    </cfRule>
  </conditionalFormatting>
  <conditionalFormatting sqref="J20:X20">
    <cfRule type="expression" dxfId="278" priority="16">
      <formula>$I$20&lt;&gt;1</formula>
    </cfRule>
  </conditionalFormatting>
  <conditionalFormatting sqref="J21:X21">
    <cfRule type="expression" dxfId="277" priority="15">
      <formula>$I$21&lt;&gt;1</formula>
    </cfRule>
  </conditionalFormatting>
  <conditionalFormatting sqref="J22:X22">
    <cfRule type="expression" dxfId="276" priority="14">
      <formula>$I$22&lt;&gt;1</formula>
    </cfRule>
  </conditionalFormatting>
  <conditionalFormatting sqref="J23:X23">
    <cfRule type="expression" dxfId="275" priority="13">
      <formula>$I$23&lt;&gt;1</formula>
    </cfRule>
  </conditionalFormatting>
  <conditionalFormatting sqref="J24:X24">
    <cfRule type="expression" dxfId="274" priority="12">
      <formula>$I$24&lt;&gt;1</formula>
    </cfRule>
  </conditionalFormatting>
  <conditionalFormatting sqref="J25:X25">
    <cfRule type="expression" dxfId="273" priority="11">
      <formula>$I$25&lt;&gt;1</formula>
    </cfRule>
  </conditionalFormatting>
  <conditionalFormatting sqref="J26:X26">
    <cfRule type="expression" dxfId="272" priority="10">
      <formula>$I$26&lt;&gt;1</formula>
    </cfRule>
  </conditionalFormatting>
  <conditionalFormatting sqref="J27:X27">
    <cfRule type="expression" dxfId="271" priority="9">
      <formula>$I$27&lt;&gt;1</formula>
    </cfRule>
  </conditionalFormatting>
  <conditionalFormatting sqref="J28:X28">
    <cfRule type="expression" dxfId="270" priority="8">
      <formula>$I$28&lt;&gt;1</formula>
    </cfRule>
  </conditionalFormatting>
  <conditionalFormatting sqref="J29:X29">
    <cfRule type="expression" dxfId="269" priority="7">
      <formula>$I$29&lt;&gt;1</formula>
    </cfRule>
  </conditionalFormatting>
  <conditionalFormatting sqref="J30:X30">
    <cfRule type="expression" dxfId="268" priority="6">
      <formula>$I$30&lt;&gt;1</formula>
    </cfRule>
  </conditionalFormatting>
  <conditionalFormatting sqref="J31:X31">
    <cfRule type="expression" dxfId="267" priority="5">
      <formula>$I$31&lt;&gt;1</formula>
    </cfRule>
  </conditionalFormatting>
  <conditionalFormatting sqref="R3:V3">
    <cfRule type="expression" dxfId="266" priority="4">
      <formula>$B$3&lt;&gt;1</formula>
    </cfRule>
  </conditionalFormatting>
  <conditionalFormatting sqref="R3:V3">
    <cfRule type="expression" dxfId="265" priority="2">
      <formula>$N$3&lt;&gt;0</formula>
    </cfRule>
    <cfRule type="expression" dxfId="264" priority="3">
      <formula>$B$3&lt;&gt;1</formula>
    </cfRule>
  </conditionalFormatting>
  <conditionalFormatting sqref="Q5:Q32">
    <cfRule type="expression" dxfId="263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262" priority="103" stopIfTrue="1">
      <formula>$L$32&gt;$I$3</formula>
    </cfRule>
  </conditionalFormatting>
  <conditionalFormatting sqref="X7:X31">
    <cfRule type="expression" dxfId="261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D188"/>
  <sheetViews>
    <sheetView showGridLines="0" showRowColHeaders="0" zoomScaleNormal="100" zoomScaleSheetLayoutView="85" workbookViewId="0">
      <pane xSplit="8" ySplit="6" topLeftCell="I7" activePane="bottomRight" state="frozen"/>
      <selection activeCell="I7" sqref="I7:I9"/>
      <selection pane="topRight" activeCell="I7" sqref="I7:I9"/>
      <selection pane="bottomLeft" activeCell="I7" sqref="I7:I9"/>
      <selection pane="bottomRight" activeCell="X7" sqref="X7:X3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25:F25"/>
    <mergeCell ref="A14:F14"/>
    <mergeCell ref="A15:F15"/>
    <mergeCell ref="A16:F16"/>
    <mergeCell ref="A17:F17"/>
    <mergeCell ref="A20:F20"/>
    <mergeCell ref="A21:F21"/>
    <mergeCell ref="A22:F22"/>
    <mergeCell ref="A23:F23"/>
    <mergeCell ref="A24:F24"/>
    <mergeCell ref="A18:F18"/>
    <mergeCell ref="A19:F19"/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8:F8"/>
    <mergeCell ref="A9:F9"/>
    <mergeCell ref="A10:F10"/>
    <mergeCell ref="A11:F11"/>
    <mergeCell ref="A12:F12"/>
    <mergeCell ref="A13:F13"/>
    <mergeCell ref="X3:X6"/>
    <mergeCell ref="Y3:Y6"/>
    <mergeCell ref="Z3:Z6"/>
    <mergeCell ref="A7:F7"/>
    <mergeCell ref="J5:J6"/>
    <mergeCell ref="K5:K6"/>
    <mergeCell ref="L5:L6"/>
    <mergeCell ref="M5:M6"/>
    <mergeCell ref="R5:R6"/>
    <mergeCell ref="S5:S6"/>
    <mergeCell ref="T5:T6"/>
    <mergeCell ref="U5:U6"/>
    <mergeCell ref="V5:V6"/>
    <mergeCell ref="I3:K3"/>
    <mergeCell ref="A4:F4"/>
    <mergeCell ref="G4:P4"/>
    <mergeCell ref="Q4:V4"/>
    <mergeCell ref="A5:F6"/>
    <mergeCell ref="G5:G6"/>
    <mergeCell ref="H5:H6"/>
    <mergeCell ref="I5:I6"/>
    <mergeCell ref="N5:P5"/>
    <mergeCell ref="Q5:Q6"/>
    <mergeCell ref="H1:K1"/>
    <mergeCell ref="M1:P1"/>
    <mergeCell ref="R1:V1"/>
    <mergeCell ref="L3:M3"/>
    <mergeCell ref="N3:O3"/>
    <mergeCell ref="P3:Q3"/>
    <mergeCell ref="R3:V3"/>
  </mergeCells>
  <phoneticPr fontId="2"/>
  <conditionalFormatting sqref="Q5:Q6">
    <cfRule type="expression" dxfId="260" priority="98" stopIfTrue="1">
      <formula>$L$32&lt;$Q$32</formula>
    </cfRule>
  </conditionalFormatting>
  <conditionalFormatting sqref="P32">
    <cfRule type="expression" dxfId="259" priority="97" stopIfTrue="1">
      <formula>$P$32&gt;=1</formula>
    </cfRule>
  </conditionalFormatting>
  <conditionalFormatting sqref="J7">
    <cfRule type="expression" dxfId="258" priority="96" stopIfTrue="1">
      <formula>$J7&lt;&gt;$K7+$S7+$U7+$T7</formula>
    </cfRule>
  </conditionalFormatting>
  <conditionalFormatting sqref="K7:K31">
    <cfRule type="expression" dxfId="257" priority="95" stopIfTrue="1">
      <formula>$K7&lt;$M7+$N7+$O7+$P7</formula>
    </cfRule>
  </conditionalFormatting>
  <conditionalFormatting sqref="J9">
    <cfRule type="expression" dxfId="256" priority="94" stopIfTrue="1">
      <formula>$J$9&lt;&gt;$K$9+$S$9+$U$9+$T9</formula>
    </cfRule>
  </conditionalFormatting>
  <conditionalFormatting sqref="J10">
    <cfRule type="expression" dxfId="255" priority="93" stopIfTrue="1">
      <formula>$J$10&lt;&gt;$K$10+$S$10+$U$10+$T10</formula>
    </cfRule>
  </conditionalFormatting>
  <conditionalFormatting sqref="J11">
    <cfRule type="expression" dxfId="254" priority="92" stopIfTrue="1">
      <formula>$J$11&lt;&gt;$K$11+$S$11+$U$11+$T11</formula>
    </cfRule>
  </conditionalFormatting>
  <conditionalFormatting sqref="J12">
    <cfRule type="expression" dxfId="253" priority="91" stopIfTrue="1">
      <formula>$J$12&lt;&gt;$K$12+$S$12+$U$12+$T12</formula>
    </cfRule>
  </conditionalFormatting>
  <conditionalFormatting sqref="J13">
    <cfRule type="expression" dxfId="252" priority="90" stopIfTrue="1">
      <formula>$J$13&lt;&gt;$K$13+$S$13+$U$13+$T13</formula>
    </cfRule>
  </conditionalFormatting>
  <conditionalFormatting sqref="J14">
    <cfRule type="expression" dxfId="251" priority="89" stopIfTrue="1">
      <formula>$J$14&lt;&gt;$K$14+$S$14+$U$14+$T14</formula>
    </cfRule>
  </conditionalFormatting>
  <conditionalFormatting sqref="J15">
    <cfRule type="expression" dxfId="250" priority="88" stopIfTrue="1">
      <formula>$J$15&lt;&gt;$K$15+$S$15+$U$15+$T15</formula>
    </cfRule>
  </conditionalFormatting>
  <conditionalFormatting sqref="J16">
    <cfRule type="expression" dxfId="249" priority="87" stopIfTrue="1">
      <formula>$J$16&lt;&gt;$K$16+$S$16+$U$16+$T16</formula>
    </cfRule>
  </conditionalFormatting>
  <conditionalFormatting sqref="J17">
    <cfRule type="expression" dxfId="248" priority="86" stopIfTrue="1">
      <formula>$J$17&lt;&gt;$K$17+$S$17+$U$17+$T17</formula>
    </cfRule>
  </conditionalFormatting>
  <conditionalFormatting sqref="J18">
    <cfRule type="expression" dxfId="247" priority="85" stopIfTrue="1">
      <formula>$J$18&lt;&gt;$K$18+$S$18+$U$18+$T18</formula>
    </cfRule>
  </conditionalFormatting>
  <conditionalFormatting sqref="J19">
    <cfRule type="expression" dxfId="246" priority="84" stopIfTrue="1">
      <formula>$J$19&lt;&gt;$K$19+$S$19+$U$19+$T19</formula>
    </cfRule>
  </conditionalFormatting>
  <conditionalFormatting sqref="J20">
    <cfRule type="expression" dxfId="245" priority="83" stopIfTrue="1">
      <formula>$J$20&lt;&gt;$K$20+$S$20+$U$20+$T20</formula>
    </cfRule>
  </conditionalFormatting>
  <conditionalFormatting sqref="J21">
    <cfRule type="expression" dxfId="244" priority="82" stopIfTrue="1">
      <formula>$J$21&lt;&gt;$K$21+$S$21+$U$21+$T21</formula>
    </cfRule>
  </conditionalFormatting>
  <conditionalFormatting sqref="J22">
    <cfRule type="expression" dxfId="243" priority="81" stopIfTrue="1">
      <formula>$J$22&lt;&gt;$K$22+$S$22+$U$22+$T22</formula>
    </cfRule>
  </conditionalFormatting>
  <conditionalFormatting sqref="J23">
    <cfRule type="expression" dxfId="242" priority="80" stopIfTrue="1">
      <formula>$J$23&lt;&gt;$K$23+$S$23+$U$23+$T23</formula>
    </cfRule>
  </conditionalFormatting>
  <conditionalFormatting sqref="J24">
    <cfRule type="expression" dxfId="241" priority="79" stopIfTrue="1">
      <formula>$J$24&lt;&gt;$K$24+$S$24+$U$24+$T24</formula>
    </cfRule>
  </conditionalFormatting>
  <conditionalFormatting sqref="J25">
    <cfRule type="expression" dxfId="240" priority="78" stopIfTrue="1">
      <formula>$J$25&lt;&gt;$K$25+$S$25+$U$25+$T25</formula>
    </cfRule>
  </conditionalFormatting>
  <conditionalFormatting sqref="J26">
    <cfRule type="expression" dxfId="239" priority="77" stopIfTrue="1">
      <formula>$J$26&lt;&gt;$K$26+$S$26+$U$26+$T26</formula>
    </cfRule>
  </conditionalFormatting>
  <conditionalFormatting sqref="J27">
    <cfRule type="expression" dxfId="238" priority="76" stopIfTrue="1">
      <formula>$J$27&lt;&gt;$K$27+$S$27+$U$27+$T27</formula>
    </cfRule>
  </conditionalFormatting>
  <conditionalFormatting sqref="J28">
    <cfRule type="expression" dxfId="237" priority="75" stopIfTrue="1">
      <formula>$J$28&lt;&gt;$K$28+$S$28+$U$28+$T28</formula>
    </cfRule>
  </conditionalFormatting>
  <conditionalFormatting sqref="J29">
    <cfRule type="expression" dxfId="236" priority="74" stopIfTrue="1">
      <formula>$J$29&lt;&gt;$K$29+$S$29+$U$29+$T29</formula>
    </cfRule>
  </conditionalFormatting>
  <conditionalFormatting sqref="J30">
    <cfRule type="expression" dxfId="235" priority="73" stopIfTrue="1">
      <formula>$J$30&lt;&gt;$K$30+$S$30+$U$30+$T30</formula>
    </cfRule>
  </conditionalFormatting>
  <conditionalFormatting sqref="J31">
    <cfRule type="expression" dxfId="234" priority="72" stopIfTrue="1">
      <formula>$J$31&lt;&gt;$K$31+$S$31+$U$31+$T31</formula>
    </cfRule>
  </conditionalFormatting>
  <conditionalFormatting sqref="P7:P31">
    <cfRule type="cellIs" dxfId="233" priority="71" stopIfTrue="1" operator="notEqual">
      <formula>0</formula>
    </cfRule>
  </conditionalFormatting>
  <conditionalFormatting sqref="X3:X31">
    <cfRule type="expression" dxfId="232" priority="69" stopIfTrue="1">
      <formula>SUM($X$7:$X$31)&gt;1</formula>
    </cfRule>
  </conditionalFormatting>
  <conditionalFormatting sqref="B3">
    <cfRule type="cellIs" dxfId="231" priority="68" stopIfTrue="1" operator="equal">
      <formula>0</formula>
    </cfRule>
  </conditionalFormatting>
  <conditionalFormatting sqref="J8">
    <cfRule type="expression" dxfId="230" priority="65" stopIfTrue="1">
      <formula>$J$8&lt;&gt;$K$8+$S$8+$U$8+$T8</formula>
    </cfRule>
  </conditionalFormatting>
  <conditionalFormatting sqref="J7">
    <cfRule type="expression" dxfId="229" priority="64" stopIfTrue="1">
      <formula>$J7&lt;&gt;$K7+$S7+$U7+$T7</formula>
    </cfRule>
  </conditionalFormatting>
  <conditionalFormatting sqref="K7:K31">
    <cfRule type="expression" dxfId="228" priority="63" stopIfTrue="1">
      <formula>$K7&lt;$M7+$N7+$O7+$P7</formula>
    </cfRule>
  </conditionalFormatting>
  <conditionalFormatting sqref="J9">
    <cfRule type="expression" dxfId="227" priority="62" stopIfTrue="1">
      <formula>$J$9&lt;&gt;$K$9+$S$9+$U$9+$T9</formula>
    </cfRule>
  </conditionalFormatting>
  <conditionalFormatting sqref="J10">
    <cfRule type="expression" dxfId="226" priority="61" stopIfTrue="1">
      <formula>$J$10&lt;&gt;$K$10+$S$10+$U$10+$T10</formula>
    </cfRule>
  </conditionalFormatting>
  <conditionalFormatting sqref="J11">
    <cfRule type="expression" dxfId="225" priority="60" stopIfTrue="1">
      <formula>$J$11&lt;&gt;$K$11+$S$11+$U$11+$T11</formula>
    </cfRule>
  </conditionalFormatting>
  <conditionalFormatting sqref="J12">
    <cfRule type="expression" dxfId="224" priority="59" stopIfTrue="1">
      <formula>$J$12&lt;&gt;$K$12+$S$12+$U$12+$T12</formula>
    </cfRule>
  </conditionalFormatting>
  <conditionalFormatting sqref="J13">
    <cfRule type="expression" dxfId="223" priority="58" stopIfTrue="1">
      <formula>$J$13&lt;&gt;$K$13+$S$13+$U$13+$T13</formula>
    </cfRule>
  </conditionalFormatting>
  <conditionalFormatting sqref="J14">
    <cfRule type="expression" dxfId="222" priority="57" stopIfTrue="1">
      <formula>$J$14&lt;&gt;$K$14+$S$14+$U$14+$T14</formula>
    </cfRule>
  </conditionalFormatting>
  <conditionalFormatting sqref="J15">
    <cfRule type="expression" dxfId="221" priority="56" stopIfTrue="1">
      <formula>$J$15&lt;&gt;$K$15+$S$15+$U$15+$T15</formula>
    </cfRule>
  </conditionalFormatting>
  <conditionalFormatting sqref="J16">
    <cfRule type="expression" dxfId="220" priority="55" stopIfTrue="1">
      <formula>$J$16&lt;&gt;$K$16+$S$16+$U$16+$T16</formula>
    </cfRule>
  </conditionalFormatting>
  <conditionalFormatting sqref="J17">
    <cfRule type="expression" dxfId="219" priority="54" stopIfTrue="1">
      <formula>$J$17&lt;&gt;$K$17+$S$17+$U$17+$T17</formula>
    </cfRule>
  </conditionalFormatting>
  <conditionalFormatting sqref="J18">
    <cfRule type="expression" dxfId="218" priority="53" stopIfTrue="1">
      <formula>$J$18&lt;&gt;$K$18+$S$18+$U$18+$T18</formula>
    </cfRule>
  </conditionalFormatting>
  <conditionalFormatting sqref="J19">
    <cfRule type="expression" dxfId="217" priority="52" stopIfTrue="1">
      <formula>$J$19&lt;&gt;$K$19+$S$19+$U$19+$T19</formula>
    </cfRule>
  </conditionalFormatting>
  <conditionalFormatting sqref="J20">
    <cfRule type="expression" dxfId="216" priority="51" stopIfTrue="1">
      <formula>$J$20&lt;&gt;$K$20+$S$20+$U$20+$T20</formula>
    </cfRule>
  </conditionalFormatting>
  <conditionalFormatting sqref="J21">
    <cfRule type="expression" dxfId="215" priority="50" stopIfTrue="1">
      <formula>$J$21&lt;&gt;$K$21+$S$21+$U$21+$T21</formula>
    </cfRule>
  </conditionalFormatting>
  <conditionalFormatting sqref="J22">
    <cfRule type="expression" dxfId="214" priority="49" stopIfTrue="1">
      <formula>$J$22&lt;&gt;$K$22+$S$22+$U$22+$T22</formula>
    </cfRule>
  </conditionalFormatting>
  <conditionalFormatting sqref="J23">
    <cfRule type="expression" dxfId="213" priority="48" stopIfTrue="1">
      <formula>$J$23&lt;&gt;$K$23+$S$23+$U$23+$T23</formula>
    </cfRule>
  </conditionalFormatting>
  <conditionalFormatting sqref="J24">
    <cfRule type="expression" dxfId="212" priority="47" stopIfTrue="1">
      <formula>$J$24&lt;&gt;$K$24+$S$24+$U$24+$T24</formula>
    </cfRule>
  </conditionalFormatting>
  <conditionalFormatting sqref="J25">
    <cfRule type="expression" dxfId="211" priority="46" stopIfTrue="1">
      <formula>$J$25&lt;&gt;$K$25+$S$25+$U$25+$T25</formula>
    </cfRule>
  </conditionalFormatting>
  <conditionalFormatting sqref="J26">
    <cfRule type="expression" dxfId="210" priority="45" stopIfTrue="1">
      <formula>$J$26&lt;&gt;$K$26+$S$26+$U$26+$T26</formula>
    </cfRule>
  </conditionalFormatting>
  <conditionalFormatting sqref="J27">
    <cfRule type="expression" dxfId="209" priority="44" stopIfTrue="1">
      <formula>$J$27&lt;&gt;$K$27+$S$27+$U$27+$T27</formula>
    </cfRule>
  </conditionalFormatting>
  <conditionalFormatting sqref="J28">
    <cfRule type="expression" dxfId="208" priority="43" stopIfTrue="1">
      <formula>$J$28&lt;&gt;$K$28+$S$28+$U$28+$T28</formula>
    </cfRule>
  </conditionalFormatting>
  <conditionalFormatting sqref="J29">
    <cfRule type="expression" dxfId="207" priority="42" stopIfTrue="1">
      <formula>$J$29&lt;&gt;$K$29+$S$29+$U$29+$T29</formula>
    </cfRule>
  </conditionalFormatting>
  <conditionalFormatting sqref="J30">
    <cfRule type="expression" dxfId="206" priority="41" stopIfTrue="1">
      <formula>$J$30&lt;&gt;$K$30+$S$30+$U$30+$T30</formula>
    </cfRule>
  </conditionalFormatting>
  <conditionalFormatting sqref="J31">
    <cfRule type="expression" dxfId="205" priority="40" stopIfTrue="1">
      <formula>$J$31&lt;&gt;$K$31+$S$31+$U$31+$T31</formula>
    </cfRule>
  </conditionalFormatting>
  <conditionalFormatting sqref="J8">
    <cfRule type="expression" dxfId="204" priority="34" stopIfTrue="1">
      <formula>$J$8&lt;&gt;$K$8+$S$8+$U$8+$T8</formula>
    </cfRule>
  </conditionalFormatting>
  <conditionalFormatting sqref="J7:X7">
    <cfRule type="expression" dxfId="203" priority="33">
      <formula>$I$7&lt;&gt;1</formula>
    </cfRule>
  </conditionalFormatting>
  <conditionalFormatting sqref="J8:X8">
    <cfRule type="expression" dxfId="202" priority="32">
      <formula>$I$8&lt;&gt;1</formula>
    </cfRule>
  </conditionalFormatting>
  <conditionalFormatting sqref="J9:X9">
    <cfRule type="expression" dxfId="201" priority="30">
      <formula>$I$9&lt;&gt;1</formula>
    </cfRule>
  </conditionalFormatting>
  <conditionalFormatting sqref="J10:X10">
    <cfRule type="expression" dxfId="200" priority="29">
      <formula>$I$10&lt;&gt;1</formula>
    </cfRule>
  </conditionalFormatting>
  <conditionalFormatting sqref="J11:X11">
    <cfRule type="expression" dxfId="199" priority="28">
      <formula>$I$11&lt;&gt;1</formula>
    </cfRule>
  </conditionalFormatting>
  <conditionalFormatting sqref="J12:X12">
    <cfRule type="expression" dxfId="198" priority="27">
      <formula>$I$12&lt;&gt;1</formula>
    </cfRule>
  </conditionalFormatting>
  <conditionalFormatting sqref="J13:X13">
    <cfRule type="expression" dxfId="197" priority="26">
      <formula>$I$13&lt;&gt;1</formula>
    </cfRule>
  </conditionalFormatting>
  <conditionalFormatting sqref="J14:X14">
    <cfRule type="expression" dxfId="196" priority="25">
      <formula>$I$14&lt;&gt;1</formula>
    </cfRule>
  </conditionalFormatting>
  <conditionalFormatting sqref="J15:X15">
    <cfRule type="expression" dxfId="195" priority="24">
      <formula>$I$15&lt;&gt;1</formula>
    </cfRule>
  </conditionalFormatting>
  <conditionalFormatting sqref="J16:X16">
    <cfRule type="expression" dxfId="194" priority="23">
      <formula>$I$16&lt;&gt;1</formula>
    </cfRule>
  </conditionalFormatting>
  <conditionalFormatting sqref="J17:X17">
    <cfRule type="expression" dxfId="193" priority="22">
      <formula>$I$17&lt;&gt;1</formula>
    </cfRule>
  </conditionalFormatting>
  <conditionalFormatting sqref="J18:X18">
    <cfRule type="expression" dxfId="192" priority="21">
      <formula>$I$18&lt;&gt;1</formula>
    </cfRule>
  </conditionalFormatting>
  <conditionalFormatting sqref="J19:X19">
    <cfRule type="expression" dxfId="191" priority="20">
      <formula>$I$19&lt;&gt;1</formula>
    </cfRule>
  </conditionalFormatting>
  <conditionalFormatting sqref="J20:X20">
    <cfRule type="expression" dxfId="190" priority="19">
      <formula>$I$20&lt;&gt;1</formula>
    </cfRule>
  </conditionalFormatting>
  <conditionalFormatting sqref="J21:X21">
    <cfRule type="expression" dxfId="189" priority="18">
      <formula>$I$21&lt;&gt;1</formula>
    </cfRule>
  </conditionalFormatting>
  <conditionalFormatting sqref="J22:X22">
    <cfRule type="expression" dxfId="188" priority="17">
      <formula>$I$22&lt;&gt;1</formula>
    </cfRule>
  </conditionalFormatting>
  <conditionalFormatting sqref="J23:X23">
    <cfRule type="expression" dxfId="187" priority="16">
      <formula>$I$23&lt;&gt;1</formula>
    </cfRule>
  </conditionalFormatting>
  <conditionalFormatting sqref="J24:X24">
    <cfRule type="expression" dxfId="186" priority="15">
      <formula>$I$24&lt;&gt;1</formula>
    </cfRule>
  </conditionalFormatting>
  <conditionalFormatting sqref="J25:X25">
    <cfRule type="expression" dxfId="185" priority="14">
      <formula>$I$25&lt;&gt;1</formula>
    </cfRule>
  </conditionalFormatting>
  <conditionalFormatting sqref="J26:X26">
    <cfRule type="expression" dxfId="184" priority="13">
      <formula>$I$26&lt;&gt;1</formula>
    </cfRule>
  </conditionalFormatting>
  <conditionalFormatting sqref="J27:X27">
    <cfRule type="expression" dxfId="183" priority="12">
      <formula>$I$27&lt;&gt;1</formula>
    </cfRule>
  </conditionalFormatting>
  <conditionalFormatting sqref="J28:X28">
    <cfRule type="expression" dxfId="182" priority="11">
      <formula>$I$28&lt;&gt;1</formula>
    </cfRule>
  </conditionalFormatting>
  <conditionalFormatting sqref="J29:X29">
    <cfRule type="expression" dxfId="181" priority="10">
      <formula>$I$29&lt;&gt;1</formula>
    </cfRule>
  </conditionalFormatting>
  <conditionalFormatting sqref="J30:X30">
    <cfRule type="expression" dxfId="180" priority="9">
      <formula>$I$30&lt;&gt;1</formula>
    </cfRule>
  </conditionalFormatting>
  <conditionalFormatting sqref="J31:X31">
    <cfRule type="expression" dxfId="179" priority="8">
      <formula>$I$31&lt;&gt;1</formula>
    </cfRule>
  </conditionalFormatting>
  <conditionalFormatting sqref="R3:V3">
    <cfRule type="expression" dxfId="178" priority="7">
      <formula>$B$3&lt;&gt;1</formula>
    </cfRule>
  </conditionalFormatting>
  <conditionalFormatting sqref="R3:V3">
    <cfRule type="expression" dxfId="177" priority="2">
      <formula>$N$3&lt;&gt;0</formula>
    </cfRule>
    <cfRule type="expression" dxfId="176" priority="3">
      <formula>$B$3&lt;&gt;1</formula>
    </cfRule>
  </conditionalFormatting>
  <conditionalFormatting sqref="Q5:Q32">
    <cfRule type="expression" dxfId="175" priority="102" stopIfTrue="1">
      <formula>$Q$32&gt;$I$3</formula>
    </cfRule>
  </conditionalFormatting>
  <conditionalFormatting sqref="L5:L32">
    <cfRule type="expression" priority="105" stopIfTrue="1">
      <formula>$H$1=""</formula>
    </cfRule>
    <cfRule type="expression" dxfId="174" priority="106" stopIfTrue="1">
      <formula>$L$32&gt;$I$3</formula>
    </cfRule>
  </conditionalFormatting>
  <conditionalFormatting sqref="X7:X31">
    <cfRule type="expression" dxfId="173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workbookViewId="0">
      <selection activeCell="B1" sqref="B1:D1"/>
    </sheetView>
  </sheetViews>
  <sheetFormatPr defaultRowHeight="13.5"/>
  <cols>
    <col min="1" max="1" width="14.5" style="1" customWidth="1"/>
    <col min="2" max="2" width="21" style="2" customWidth="1"/>
    <col min="3" max="4" width="20.625" style="2" customWidth="1"/>
    <col min="5" max="5" width="7.625" style="2" customWidth="1"/>
    <col min="6" max="6" width="29.75" style="2" customWidth="1"/>
    <col min="7" max="16" width="4.625" style="2" customWidth="1"/>
    <col min="17" max="16384" width="9" style="1"/>
  </cols>
  <sheetData>
    <row r="1" spans="1:16" s="7" customFormat="1" ht="30.75" customHeight="1">
      <c r="A1" s="26" t="s">
        <v>55</v>
      </c>
      <c r="B1" s="564" t="str">
        <f>集計!J3</f>
        <v/>
      </c>
      <c r="C1" s="564"/>
      <c r="D1" s="565"/>
      <c r="E1" s="25"/>
      <c r="F1" s="25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3" customFormat="1" ht="31.5" customHeight="1" thickBot="1">
      <c r="A2" s="38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3" customFormat="1" ht="24.75" thickBot="1">
      <c r="A3" s="10" t="s">
        <v>33</v>
      </c>
      <c r="B3" s="11" t="s">
        <v>34</v>
      </c>
      <c r="C3" s="11" t="str">
        <f>B1&amp;"得点"</f>
        <v>得点</v>
      </c>
      <c r="D3" s="11" t="s">
        <v>35</v>
      </c>
      <c r="E3" s="11" t="s">
        <v>57</v>
      </c>
      <c r="F3" s="12" t="s">
        <v>36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7" customFormat="1" ht="21" customHeight="1" thickTop="1">
      <c r="A4" s="5">
        <v>40880</v>
      </c>
      <c r="B4" s="32" t="s">
        <v>44</v>
      </c>
      <c r="C4" s="6">
        <v>24</v>
      </c>
      <c r="D4" s="6">
        <v>19</v>
      </c>
      <c r="E4" s="27" t="s">
        <v>39</v>
      </c>
      <c r="F4" s="29" t="s">
        <v>37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7" customFormat="1" ht="21" customHeight="1">
      <c r="A5" s="5"/>
      <c r="B5" s="33" t="s">
        <v>38</v>
      </c>
      <c r="C5" s="8"/>
      <c r="D5" s="8"/>
      <c r="E5" s="28"/>
      <c r="F5" s="30" t="s">
        <v>56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7" customFormat="1" ht="21" customHeight="1">
      <c r="A6" s="5"/>
      <c r="B6" s="33" t="s">
        <v>40</v>
      </c>
      <c r="C6" s="8"/>
      <c r="D6" s="8"/>
      <c r="E6" s="28"/>
      <c r="F6" s="30" t="s">
        <v>41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7" customFormat="1" ht="21" customHeight="1">
      <c r="A7" s="5"/>
      <c r="B7" s="33" t="s">
        <v>42</v>
      </c>
      <c r="C7" s="8"/>
      <c r="D7" s="8"/>
      <c r="E7" s="28"/>
      <c r="F7" s="30" t="s">
        <v>43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7" customFormat="1" ht="21" customHeight="1" thickBot="1">
      <c r="A8" s="5"/>
      <c r="B8" s="33" t="s">
        <v>60</v>
      </c>
      <c r="C8" s="8"/>
      <c r="D8" s="8"/>
      <c r="E8" s="28"/>
      <c r="F8" s="30" t="s">
        <v>45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7" customFormat="1" ht="27" customHeight="1" thickBot="1">
      <c r="A9" s="566" t="s">
        <v>46</v>
      </c>
      <c r="B9" s="567"/>
      <c r="C9" s="35">
        <f>SUM(C4:C8)</f>
        <v>24</v>
      </c>
      <c r="D9" s="35">
        <f>SUM(D4:D8)</f>
        <v>19</v>
      </c>
      <c r="E9" s="562" t="str">
        <f>COUNTIF(E4:E8,"○")&amp;" 勝 "&amp;COUNTIF(E4:E8,"×")&amp;" 敗　(得失点差："&amp;(C9-D9)&amp;"点)"</f>
        <v>1 勝 0 敗　(得失点差：5点)</v>
      </c>
      <c r="F9" s="563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s="3" customFormat="1" ht="23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3" customFormat="1" ht="22.5" customHeight="1" thickBot="1">
      <c r="A11" s="38" t="s">
        <v>47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3" customFormat="1" ht="24.75" thickBot="1">
      <c r="A12" s="13" t="str">
        <f>A3</f>
        <v>年月日</v>
      </c>
      <c r="B12" s="14" t="s">
        <v>34</v>
      </c>
      <c r="C12" s="14" t="str">
        <f>B1&amp;"得点"</f>
        <v>得点</v>
      </c>
      <c r="D12" s="14" t="s">
        <v>35</v>
      </c>
      <c r="E12" s="14" t="str">
        <f>E3</f>
        <v>勝ち:○
負け:×</v>
      </c>
      <c r="F12" s="15" t="s">
        <v>36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7" customFormat="1" ht="21" customHeight="1" thickTop="1">
      <c r="A13" s="5">
        <f t="shared" ref="A13:B17" si="0">IF(A4=0,"",A4)</f>
        <v>40880</v>
      </c>
      <c r="B13" s="34" t="str">
        <f t="shared" si="0"/>
        <v>筒井ボンズ</v>
      </c>
      <c r="C13" s="9">
        <v>33</v>
      </c>
      <c r="D13" s="9">
        <v>17</v>
      </c>
      <c r="E13" s="28" t="s">
        <v>59</v>
      </c>
      <c r="F13" s="31" t="str">
        <f>IF(F4=0,"",F4)</f>
        <v>梅森坂小学校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7" customFormat="1" ht="21" customHeight="1">
      <c r="A14" s="5" t="str">
        <f t="shared" si="0"/>
        <v/>
      </c>
      <c r="B14" s="34" t="str">
        <f t="shared" si="0"/>
        <v>日進デポ</v>
      </c>
      <c r="C14" s="8"/>
      <c r="D14" s="8"/>
      <c r="E14" s="28"/>
      <c r="F14" s="31" t="str">
        <f>IF(F5=0,"",F5)</f>
        <v>梅森坂小学校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7" customFormat="1" ht="21" customHeight="1">
      <c r="A15" s="5" t="str">
        <f t="shared" si="0"/>
        <v/>
      </c>
      <c r="B15" s="34" t="str">
        <f t="shared" si="0"/>
        <v>南部少年</v>
      </c>
      <c r="C15" s="8"/>
      <c r="D15" s="8"/>
      <c r="E15" s="28"/>
      <c r="F15" s="31" t="str">
        <f>IF(F6=0,"",F6)</f>
        <v>南部小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7" customFormat="1" ht="21" customHeight="1">
      <c r="A16" s="5" t="str">
        <f t="shared" si="0"/>
        <v/>
      </c>
      <c r="B16" s="34" t="str">
        <f t="shared" si="0"/>
        <v>東郷ファイヤーズ</v>
      </c>
      <c r="C16" s="8"/>
      <c r="D16" s="8"/>
      <c r="E16" s="28"/>
      <c r="F16" s="31" t="str">
        <f>IF(F7=0,"",F7)</f>
        <v>梨の木小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7" customFormat="1" ht="21" customHeight="1" thickBot="1">
      <c r="A17" s="5" t="str">
        <f t="shared" si="0"/>
        <v/>
      </c>
      <c r="B17" s="34" t="str">
        <f t="shared" si="0"/>
        <v>清水ファイター</v>
      </c>
      <c r="C17" s="6"/>
      <c r="D17" s="6"/>
      <c r="E17" s="27"/>
      <c r="F17" s="31" t="str">
        <f>IF(F8=0,"",F8)</f>
        <v>多目的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37" customFormat="1" ht="27" customHeight="1" thickBot="1">
      <c r="A18" s="566" t="s">
        <v>46</v>
      </c>
      <c r="B18" s="567"/>
      <c r="C18" s="35">
        <f>SUM(C13:C17)</f>
        <v>33</v>
      </c>
      <c r="D18" s="35">
        <f>SUM(D13:D17)</f>
        <v>17</v>
      </c>
      <c r="E18" s="562" t="str">
        <f>COUNTIF(E13:E17,"○")&amp;" 勝 "&amp;COUNTIF(E13:E17,"×")&amp;" 敗　(得失点差："&amp;(C18-D18)&amp;"点)"</f>
        <v>1 勝 0 敗　(得失点差：16点)</v>
      </c>
      <c r="F18" s="563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3" customFormat="1" ht="39.75" customHeight="1" thickBo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3" customFormat="1" ht="33" customHeight="1" thickBot="1">
      <c r="A20" s="566" t="s">
        <v>58</v>
      </c>
      <c r="B20" s="567"/>
      <c r="C20" s="16">
        <f>C9+C18</f>
        <v>57</v>
      </c>
      <c r="D20" s="16">
        <f>D9+D18</f>
        <v>36</v>
      </c>
      <c r="E20" s="560" t="str">
        <f>"得失点差： "&amp;(C20-D20)&amp;"点"</f>
        <v>得失点差： 21点</v>
      </c>
      <c r="F20" s="561"/>
      <c r="G20" s="4"/>
      <c r="H20" s="4"/>
      <c r="I20" s="4"/>
      <c r="J20" s="4"/>
      <c r="K20" s="4"/>
      <c r="L20" s="4"/>
      <c r="M20" s="4"/>
      <c r="N20" s="4"/>
      <c r="O20" s="4"/>
      <c r="P20" s="4"/>
    </row>
  </sheetData>
  <mergeCells count="7">
    <mergeCell ref="E20:F20"/>
    <mergeCell ref="E9:F9"/>
    <mergeCell ref="E18:F18"/>
    <mergeCell ref="B1:D1"/>
    <mergeCell ref="A9:B9"/>
    <mergeCell ref="A18:B18"/>
    <mergeCell ref="A20:B20"/>
  </mergeCells>
  <phoneticPr fontId="2"/>
  <printOptions horizontalCentered="1" verticalCentered="1"/>
  <pageMargins left="0.45" right="0.26" top="0.53" bottom="0.2" header="0.51181102362204722" footer="0.19685039370078741"/>
  <pageSetup paperSize="9" orientation="landscape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2060"/>
  </sheetPr>
  <dimension ref="A1:BD188"/>
  <sheetViews>
    <sheetView showGridLines="0" showRowColHeaders="0" zoomScaleNormal="100" zoomScaleSheetLayoutView="85" workbookViewId="0">
      <pane xSplit="8" ySplit="6" topLeftCell="I7" activePane="bottomRight" state="frozen"/>
      <selection activeCell="I7" sqref="I7:I9"/>
      <selection pane="topRight" activeCell="I7" sqref="I7:I9"/>
      <selection pane="bottomLeft" activeCell="I7" sqref="I7:I9"/>
      <selection pane="bottomRight" activeCell="BF28" sqref="BF28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172" priority="96" stopIfTrue="1">
      <formula>$L$32&lt;$Q$32</formula>
    </cfRule>
  </conditionalFormatting>
  <conditionalFormatting sqref="P32">
    <cfRule type="expression" dxfId="171" priority="95" stopIfTrue="1">
      <formula>$P$32&gt;=1</formula>
    </cfRule>
  </conditionalFormatting>
  <conditionalFormatting sqref="J7">
    <cfRule type="expression" dxfId="170" priority="94" stopIfTrue="1">
      <formula>$J7&lt;&gt;$K7+$S7+$U7+$T7</formula>
    </cfRule>
  </conditionalFormatting>
  <conditionalFormatting sqref="K7:K31">
    <cfRule type="expression" dxfId="169" priority="93" stopIfTrue="1">
      <formula>$K7&lt;$M7+$N7+$O7+$P7</formula>
    </cfRule>
  </conditionalFormatting>
  <conditionalFormatting sqref="J9">
    <cfRule type="expression" dxfId="168" priority="92" stopIfTrue="1">
      <formula>$J$9&lt;&gt;$K$9+$S$9+$U$9+$T9</formula>
    </cfRule>
  </conditionalFormatting>
  <conditionalFormatting sqref="J10">
    <cfRule type="expression" dxfId="167" priority="91" stopIfTrue="1">
      <formula>$J$10&lt;&gt;$K$10+$S$10+$U$10+$T10</formula>
    </cfRule>
  </conditionalFormatting>
  <conditionalFormatting sqref="J11">
    <cfRule type="expression" dxfId="166" priority="90" stopIfTrue="1">
      <formula>$J$11&lt;&gt;$K$11+$S$11+$U$11+$T11</formula>
    </cfRule>
  </conditionalFormatting>
  <conditionalFormatting sqref="J12">
    <cfRule type="expression" dxfId="165" priority="89" stopIfTrue="1">
      <formula>$J$12&lt;&gt;$K$12+$S$12+$U$12+$T12</formula>
    </cfRule>
  </conditionalFormatting>
  <conditionalFormatting sqref="J13">
    <cfRule type="expression" dxfId="164" priority="88" stopIfTrue="1">
      <formula>$J$13&lt;&gt;$K$13+$S$13+$U$13+$T13</formula>
    </cfRule>
  </conditionalFormatting>
  <conditionalFormatting sqref="J14">
    <cfRule type="expression" dxfId="163" priority="87" stopIfTrue="1">
      <formula>$J$14&lt;&gt;$K$14+$S$14+$U$14+$T14</formula>
    </cfRule>
  </conditionalFormatting>
  <conditionalFormatting sqref="J15">
    <cfRule type="expression" dxfId="162" priority="86" stopIfTrue="1">
      <formula>$J$15&lt;&gt;$K$15+$S$15+$U$15+$T15</formula>
    </cfRule>
  </conditionalFormatting>
  <conditionalFormatting sqref="J16">
    <cfRule type="expression" dxfId="161" priority="85" stopIfTrue="1">
      <formula>$J$16&lt;&gt;$K$16+$S$16+$U$16+$T16</formula>
    </cfRule>
  </conditionalFormatting>
  <conditionalFormatting sqref="J17">
    <cfRule type="expression" dxfId="160" priority="84" stopIfTrue="1">
      <formula>$J$17&lt;&gt;$K$17+$S$17+$U$17+$T17</formula>
    </cfRule>
  </conditionalFormatting>
  <conditionalFormatting sqref="J18">
    <cfRule type="expression" dxfId="159" priority="83" stopIfTrue="1">
      <formula>$J$18&lt;&gt;$K$18+$S$18+$U$18+$T18</formula>
    </cfRule>
  </conditionalFormatting>
  <conditionalFormatting sqref="J19">
    <cfRule type="expression" dxfId="158" priority="82" stopIfTrue="1">
      <formula>$J$19&lt;&gt;$K$19+$S$19+$U$19+$T19</formula>
    </cfRule>
  </conditionalFormatting>
  <conditionalFormatting sqref="J20">
    <cfRule type="expression" dxfId="157" priority="81" stopIfTrue="1">
      <formula>$J$20&lt;&gt;$K$20+$S$20+$U$20+$T20</formula>
    </cfRule>
  </conditionalFormatting>
  <conditionalFormatting sqref="J21">
    <cfRule type="expression" dxfId="156" priority="80" stopIfTrue="1">
      <formula>$J$21&lt;&gt;$K$21+$S$21+$U$21+$T21</formula>
    </cfRule>
  </conditionalFormatting>
  <conditionalFormatting sqref="J22">
    <cfRule type="expression" dxfId="155" priority="79" stopIfTrue="1">
      <formula>$J$22&lt;&gt;$K$22+$S$22+$U$22+$T22</formula>
    </cfRule>
  </conditionalFormatting>
  <conditionalFormatting sqref="J23">
    <cfRule type="expression" dxfId="154" priority="78" stopIfTrue="1">
      <formula>$J$23&lt;&gt;$K$23+$S$23+$U$23+$T23</formula>
    </cfRule>
  </conditionalFormatting>
  <conditionalFormatting sqref="J24">
    <cfRule type="expression" dxfId="153" priority="77" stopIfTrue="1">
      <formula>$J$24&lt;&gt;$K$24+$S$24+$U$24+$T24</formula>
    </cfRule>
  </conditionalFormatting>
  <conditionalFormatting sqref="J25">
    <cfRule type="expression" dxfId="152" priority="76" stopIfTrue="1">
      <formula>$J$25&lt;&gt;$K$25+$S$25+$U$25+$T25</formula>
    </cfRule>
  </conditionalFormatting>
  <conditionalFormatting sqref="J26">
    <cfRule type="expression" dxfId="151" priority="75" stopIfTrue="1">
      <formula>$J$26&lt;&gt;$K$26+$S$26+$U$26+$T26</formula>
    </cfRule>
  </conditionalFormatting>
  <conditionalFormatting sqref="J27">
    <cfRule type="expression" dxfId="150" priority="74" stopIfTrue="1">
      <formula>$J$27&lt;&gt;$K$27+$S$27+$U$27+$T27</formula>
    </cfRule>
  </conditionalFormatting>
  <conditionalFormatting sqref="J28">
    <cfRule type="expression" dxfId="149" priority="73" stopIfTrue="1">
      <formula>$J$28&lt;&gt;$K$28+$S$28+$U$28+$T28</formula>
    </cfRule>
  </conditionalFormatting>
  <conditionalFormatting sqref="J29">
    <cfRule type="expression" dxfId="148" priority="72" stopIfTrue="1">
      <formula>$J$29&lt;&gt;$K$29+$S$29+$U$29+$T29</formula>
    </cfRule>
  </conditionalFormatting>
  <conditionalFormatting sqref="J30">
    <cfRule type="expression" dxfId="147" priority="71" stopIfTrue="1">
      <formula>$J$30&lt;&gt;$K$30+$S$30+$U$30+$T30</formula>
    </cfRule>
  </conditionalFormatting>
  <conditionalFormatting sqref="J31">
    <cfRule type="expression" dxfId="146" priority="70" stopIfTrue="1">
      <formula>$J$31&lt;&gt;$K$31+$S$31+$U$31+$T31</formula>
    </cfRule>
  </conditionalFormatting>
  <conditionalFormatting sqref="P7:P31">
    <cfRule type="cellIs" dxfId="145" priority="69" stopIfTrue="1" operator="notEqual">
      <formula>0</formula>
    </cfRule>
  </conditionalFormatting>
  <conditionalFormatting sqref="X3:X31">
    <cfRule type="expression" dxfId="144" priority="67" stopIfTrue="1">
      <formula>SUM($X$7:$X$31)&gt;1</formula>
    </cfRule>
  </conditionalFormatting>
  <conditionalFormatting sqref="B3">
    <cfRule type="cellIs" dxfId="143" priority="66" stopIfTrue="1" operator="equal">
      <formula>0</formula>
    </cfRule>
  </conditionalFormatting>
  <conditionalFormatting sqref="J8">
    <cfRule type="expression" dxfId="142" priority="63" stopIfTrue="1">
      <formula>$J$8&lt;&gt;$K$8+$S$8+$U$8+$T8</formula>
    </cfRule>
  </conditionalFormatting>
  <conditionalFormatting sqref="J7">
    <cfRule type="expression" dxfId="141" priority="62" stopIfTrue="1">
      <formula>$J7&lt;&gt;$K7+$S7+$U7+$T7</formula>
    </cfRule>
  </conditionalFormatting>
  <conditionalFormatting sqref="K7:K31">
    <cfRule type="expression" dxfId="140" priority="61" stopIfTrue="1">
      <formula>$K7&lt;$M7+$N7+$O7+$P7</formula>
    </cfRule>
  </conditionalFormatting>
  <conditionalFormatting sqref="J9">
    <cfRule type="expression" dxfId="139" priority="60" stopIfTrue="1">
      <formula>$J$9&lt;&gt;$K$9+$S$9+$U$9+$T9</formula>
    </cfRule>
  </conditionalFormatting>
  <conditionalFormatting sqref="J10">
    <cfRule type="expression" dxfId="138" priority="59" stopIfTrue="1">
      <formula>$J$10&lt;&gt;$K$10+$S$10+$U$10+$T10</formula>
    </cfRule>
  </conditionalFormatting>
  <conditionalFormatting sqref="J11">
    <cfRule type="expression" dxfId="137" priority="58" stopIfTrue="1">
      <formula>$J$11&lt;&gt;$K$11+$S$11+$U$11+$T11</formula>
    </cfRule>
  </conditionalFormatting>
  <conditionalFormatting sqref="J12">
    <cfRule type="expression" dxfId="136" priority="57" stopIfTrue="1">
      <formula>$J$12&lt;&gt;$K$12+$S$12+$U$12+$T12</formula>
    </cfRule>
  </conditionalFormatting>
  <conditionalFormatting sqref="J13">
    <cfRule type="expression" dxfId="135" priority="56" stopIfTrue="1">
      <formula>$J$13&lt;&gt;$K$13+$S$13+$U$13+$T13</formula>
    </cfRule>
  </conditionalFormatting>
  <conditionalFormatting sqref="J14">
    <cfRule type="expression" dxfId="134" priority="55" stopIfTrue="1">
      <formula>$J$14&lt;&gt;$K$14+$S$14+$U$14+$T14</formula>
    </cfRule>
  </conditionalFormatting>
  <conditionalFormatting sqref="J15">
    <cfRule type="expression" dxfId="133" priority="54" stopIfTrue="1">
      <formula>$J$15&lt;&gt;$K$15+$S$15+$U$15+$T15</formula>
    </cfRule>
  </conditionalFormatting>
  <conditionalFormatting sqref="J16">
    <cfRule type="expression" dxfId="132" priority="53" stopIfTrue="1">
      <formula>$J$16&lt;&gt;$K$16+$S$16+$U$16+$T16</formula>
    </cfRule>
  </conditionalFormatting>
  <conditionalFormatting sqref="J17">
    <cfRule type="expression" dxfId="131" priority="52" stopIfTrue="1">
      <formula>$J$17&lt;&gt;$K$17+$S$17+$U$17+$T17</formula>
    </cfRule>
  </conditionalFormatting>
  <conditionalFormatting sqref="J18">
    <cfRule type="expression" dxfId="130" priority="51" stopIfTrue="1">
      <formula>$J$18&lt;&gt;$K$18+$S$18+$U$18+$T18</formula>
    </cfRule>
  </conditionalFormatting>
  <conditionalFormatting sqref="J19">
    <cfRule type="expression" dxfId="129" priority="50" stopIfTrue="1">
      <formula>$J$19&lt;&gt;$K$19+$S$19+$U$19+$T19</formula>
    </cfRule>
  </conditionalFormatting>
  <conditionalFormatting sqref="J20">
    <cfRule type="expression" dxfId="128" priority="49" stopIfTrue="1">
      <formula>$J$20&lt;&gt;$K$20+$S$20+$U$20+$T20</formula>
    </cfRule>
  </conditionalFormatting>
  <conditionalFormatting sqref="J21">
    <cfRule type="expression" dxfId="127" priority="48" stopIfTrue="1">
      <formula>$J$21&lt;&gt;$K$21+$S$21+$U$21+$T21</formula>
    </cfRule>
  </conditionalFormatting>
  <conditionalFormatting sqref="J22">
    <cfRule type="expression" dxfId="126" priority="47" stopIfTrue="1">
      <formula>$J$22&lt;&gt;$K$22+$S$22+$U$22+$T22</formula>
    </cfRule>
  </conditionalFormatting>
  <conditionalFormatting sqref="J23">
    <cfRule type="expression" dxfId="125" priority="46" stopIfTrue="1">
      <formula>$J$23&lt;&gt;$K$23+$S$23+$U$23+$T23</formula>
    </cfRule>
  </conditionalFormatting>
  <conditionalFormatting sqref="J24">
    <cfRule type="expression" dxfId="124" priority="45" stopIfTrue="1">
      <formula>$J$24&lt;&gt;$K$24+$S$24+$U$24+$T24</formula>
    </cfRule>
  </conditionalFormatting>
  <conditionalFormatting sqref="J25">
    <cfRule type="expression" dxfId="123" priority="44" stopIfTrue="1">
      <formula>$J$25&lt;&gt;$K$25+$S$25+$U$25+$T25</formula>
    </cfRule>
  </conditionalFormatting>
  <conditionalFormatting sqref="J26">
    <cfRule type="expression" dxfId="122" priority="43" stopIfTrue="1">
      <formula>$J$26&lt;&gt;$K$26+$S$26+$U$26+$T26</formula>
    </cfRule>
  </conditionalFormatting>
  <conditionalFormatting sqref="J27">
    <cfRule type="expression" dxfId="121" priority="42" stopIfTrue="1">
      <formula>$J$27&lt;&gt;$K$27+$S$27+$U$27+$T27</formula>
    </cfRule>
  </conditionalFormatting>
  <conditionalFormatting sqref="J28">
    <cfRule type="expression" dxfId="120" priority="41" stopIfTrue="1">
      <formula>$J$28&lt;&gt;$K$28+$S$28+$U$28+$T28</formula>
    </cfRule>
  </conditionalFormatting>
  <conditionalFormatting sqref="J29">
    <cfRule type="expression" dxfId="119" priority="40" stopIfTrue="1">
      <formula>$J$29&lt;&gt;$K$29+$S$29+$U$29+$T29</formula>
    </cfRule>
  </conditionalFormatting>
  <conditionalFormatting sqref="J30">
    <cfRule type="expression" dxfId="118" priority="39" stopIfTrue="1">
      <formula>$J$30&lt;&gt;$K$30+$S$30+$U$30+$T30</formula>
    </cfRule>
  </conditionalFormatting>
  <conditionalFormatting sqref="J31">
    <cfRule type="expression" dxfId="117" priority="38" stopIfTrue="1">
      <formula>$J$31&lt;&gt;$K$31+$S$31+$U$31+$T31</formula>
    </cfRule>
  </conditionalFormatting>
  <conditionalFormatting sqref="J8">
    <cfRule type="expression" dxfId="116" priority="32" stopIfTrue="1">
      <formula>$J$8&lt;&gt;$K$8+$S$8+$U$8+$T8</formula>
    </cfRule>
  </conditionalFormatting>
  <conditionalFormatting sqref="J7:X7">
    <cfRule type="expression" dxfId="115" priority="31">
      <formula>$I$7&lt;&gt;1</formula>
    </cfRule>
  </conditionalFormatting>
  <conditionalFormatting sqref="J8:X8">
    <cfRule type="expression" dxfId="114" priority="30">
      <formula>$I$8&lt;&gt;1</formula>
    </cfRule>
  </conditionalFormatting>
  <conditionalFormatting sqref="J9:X9">
    <cfRule type="expression" dxfId="113" priority="28">
      <formula>$I$9&lt;&gt;1</formula>
    </cfRule>
  </conditionalFormatting>
  <conditionalFormatting sqref="J10:X10">
    <cfRule type="expression" dxfId="112" priority="27">
      <formula>$I$10&lt;&gt;1</formula>
    </cfRule>
  </conditionalFormatting>
  <conditionalFormatting sqref="J11:X11">
    <cfRule type="expression" dxfId="111" priority="26">
      <formula>$I$11&lt;&gt;1</formula>
    </cfRule>
  </conditionalFormatting>
  <conditionalFormatting sqref="J12:X12">
    <cfRule type="expression" dxfId="110" priority="25">
      <formula>$I$12&lt;&gt;1</formula>
    </cfRule>
  </conditionalFormatting>
  <conditionalFormatting sqref="J13:X13">
    <cfRule type="expression" dxfId="109" priority="24">
      <formula>$I$13&lt;&gt;1</formula>
    </cfRule>
  </conditionalFormatting>
  <conditionalFormatting sqref="J14:X14">
    <cfRule type="expression" dxfId="108" priority="23">
      <formula>$I$14&lt;&gt;1</formula>
    </cfRule>
  </conditionalFormatting>
  <conditionalFormatting sqref="J15:X15">
    <cfRule type="expression" dxfId="107" priority="22">
      <formula>$I$15&lt;&gt;1</formula>
    </cfRule>
  </conditionalFormatting>
  <conditionalFormatting sqref="J16:X16">
    <cfRule type="expression" dxfId="106" priority="21">
      <formula>$I$16&lt;&gt;1</formula>
    </cfRule>
  </conditionalFormatting>
  <conditionalFormatting sqref="J17:X17">
    <cfRule type="expression" dxfId="105" priority="20">
      <formula>$I$17&lt;&gt;1</formula>
    </cfRule>
  </conditionalFormatting>
  <conditionalFormatting sqref="J18:X18">
    <cfRule type="expression" dxfId="104" priority="19">
      <formula>$I$18&lt;&gt;1</formula>
    </cfRule>
  </conditionalFormatting>
  <conditionalFormatting sqref="J19:X19">
    <cfRule type="expression" dxfId="103" priority="18">
      <formula>$I$19&lt;&gt;1</formula>
    </cfRule>
  </conditionalFormatting>
  <conditionalFormatting sqref="J20:X20">
    <cfRule type="expression" dxfId="102" priority="17">
      <formula>$I$20&lt;&gt;1</formula>
    </cfRule>
  </conditionalFormatting>
  <conditionalFormatting sqref="J21:X21">
    <cfRule type="expression" dxfId="101" priority="16">
      <formula>$I$21&lt;&gt;1</formula>
    </cfRule>
  </conditionalFormatting>
  <conditionalFormatting sqref="J22:X22">
    <cfRule type="expression" dxfId="100" priority="15">
      <formula>$I$22&lt;&gt;1</formula>
    </cfRule>
  </conditionalFormatting>
  <conditionalFormatting sqref="J23:X23">
    <cfRule type="expression" dxfId="99" priority="14">
      <formula>$I$23&lt;&gt;1</formula>
    </cfRule>
  </conditionalFormatting>
  <conditionalFormatting sqref="J24:X24">
    <cfRule type="expression" dxfId="98" priority="13">
      <formula>$I$24&lt;&gt;1</formula>
    </cfRule>
  </conditionalFormatting>
  <conditionalFormatting sqref="J25:X25">
    <cfRule type="expression" dxfId="97" priority="12">
      <formula>$I$25&lt;&gt;1</formula>
    </cfRule>
  </conditionalFormatting>
  <conditionalFormatting sqref="J26:X26">
    <cfRule type="expression" dxfId="96" priority="11">
      <formula>$I$26&lt;&gt;1</formula>
    </cfRule>
  </conditionalFormatting>
  <conditionalFormatting sqref="J27:X27">
    <cfRule type="expression" dxfId="95" priority="10">
      <formula>$I$27&lt;&gt;1</formula>
    </cfRule>
  </conditionalFormatting>
  <conditionalFormatting sqref="J28:X28">
    <cfRule type="expression" dxfId="94" priority="9">
      <formula>$I$28&lt;&gt;1</formula>
    </cfRule>
  </conditionalFormatting>
  <conditionalFormatting sqref="J29:X29">
    <cfRule type="expression" dxfId="93" priority="8">
      <formula>$I$29&lt;&gt;1</formula>
    </cfRule>
  </conditionalFormatting>
  <conditionalFormatting sqref="J30:X30">
    <cfRule type="expression" dxfId="92" priority="7">
      <formula>$I$30&lt;&gt;1</formula>
    </cfRule>
  </conditionalFormatting>
  <conditionalFormatting sqref="J31:X31">
    <cfRule type="expression" dxfId="91" priority="6">
      <formula>$I$31&lt;&gt;1</formula>
    </cfRule>
  </conditionalFormatting>
  <conditionalFormatting sqref="R3:V3">
    <cfRule type="expression" dxfId="90" priority="5">
      <formula>$B$3&lt;&gt;1</formula>
    </cfRule>
  </conditionalFormatting>
  <conditionalFormatting sqref="R3:V3">
    <cfRule type="expression" dxfId="89" priority="2">
      <formula>$N$3&lt;&gt;0</formula>
    </cfRule>
    <cfRule type="expression" dxfId="88" priority="3">
      <formula>$B$3&lt;&gt;1</formula>
    </cfRule>
  </conditionalFormatting>
  <conditionalFormatting sqref="Q5:Q32">
    <cfRule type="expression" dxfId="87" priority="100" stopIfTrue="1">
      <formula>$Q$32&gt;$I$3</formula>
    </cfRule>
  </conditionalFormatting>
  <conditionalFormatting sqref="L5:L32">
    <cfRule type="expression" priority="103" stopIfTrue="1">
      <formula>$H$1=""</formula>
    </cfRule>
    <cfRule type="expression" dxfId="86" priority="104" stopIfTrue="1">
      <formula>$L$32&gt;$I$3</formula>
    </cfRule>
  </conditionalFormatting>
  <conditionalFormatting sqref="X7:X31">
    <cfRule type="expression" dxfId="85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F33"/>
  <sheetViews>
    <sheetView showGridLines="0" showRowColHeaders="0" view="pageBreakPreview" zoomScale="63" zoomScaleNormal="50" zoomScaleSheetLayoutView="63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W18" sqref="AW18:AW19"/>
    </sheetView>
  </sheetViews>
  <sheetFormatPr defaultRowHeight="20.25" customHeight="1"/>
  <cols>
    <col min="1" max="1" width="4.375" style="134" customWidth="1"/>
    <col min="2" max="2" width="20.125" style="134" customWidth="1"/>
    <col min="3" max="3" width="4" style="134" customWidth="1"/>
    <col min="4" max="4" width="2.875" style="134" customWidth="1"/>
    <col min="5" max="6" width="4" style="134" customWidth="1"/>
    <col min="7" max="7" width="2.875" style="134" customWidth="1"/>
    <col min="8" max="9" width="4" style="134" customWidth="1"/>
    <col min="10" max="10" width="2.875" style="134" customWidth="1"/>
    <col min="11" max="12" width="4" style="134" customWidth="1"/>
    <col min="13" max="13" width="2.875" style="134" customWidth="1"/>
    <col min="14" max="15" width="4" style="134" customWidth="1"/>
    <col min="16" max="16" width="2.875" style="134" customWidth="1"/>
    <col min="17" max="18" width="4" style="134" customWidth="1"/>
    <col min="19" max="19" width="2.875" style="134" customWidth="1"/>
    <col min="20" max="21" width="4" style="134" customWidth="1"/>
    <col min="22" max="22" width="2.875" style="134" customWidth="1"/>
    <col min="23" max="24" width="4" style="134" customWidth="1"/>
    <col min="25" max="25" width="2.875" style="134" customWidth="1"/>
    <col min="26" max="27" width="4" style="134" customWidth="1"/>
    <col min="28" max="28" width="2.875" style="134" customWidth="1"/>
    <col min="29" max="30" width="4" style="134" customWidth="1"/>
    <col min="31" max="31" width="2.875" style="134" customWidth="1"/>
    <col min="32" max="33" width="4" style="134" customWidth="1"/>
    <col min="34" max="34" width="2.875" style="134" customWidth="1"/>
    <col min="35" max="36" width="4" style="134" customWidth="1"/>
    <col min="37" max="37" width="2.875" style="134" customWidth="1"/>
    <col min="38" max="39" width="4" style="134" customWidth="1"/>
    <col min="40" max="40" width="2.875" style="134" customWidth="1"/>
    <col min="41" max="42" width="4" style="134" customWidth="1"/>
    <col min="43" max="43" width="2.875" style="134" customWidth="1"/>
    <col min="44" max="45" width="4" style="134" customWidth="1"/>
    <col min="46" max="46" width="2.875" style="134" customWidth="1"/>
    <col min="47" max="47" width="4" style="134" customWidth="1"/>
    <col min="48" max="48" width="0.875" style="134" customWidth="1"/>
    <col min="49" max="54" width="9" style="134"/>
    <col min="55" max="55" width="9" style="350"/>
    <col min="56" max="56" width="9" style="134"/>
    <col min="57" max="58" width="9" style="134" hidden="1" customWidth="1"/>
    <col min="59" max="59" width="9" style="367" customWidth="1"/>
    <col min="60" max="67" width="9" style="367"/>
    <col min="68" max="82" width="3.875" style="367" hidden="1" customWidth="1"/>
    <col min="83" max="84" width="9" style="367"/>
    <col min="85" max="16384" width="9" style="134"/>
  </cols>
  <sheetData>
    <row r="1" spans="1:84" ht="24">
      <c r="C1" s="573" t="str">
        <f ca="1">集計!AP1</f>
        <v>第32回愛名卒業親善大会</v>
      </c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</row>
    <row r="2" spans="1:84" ht="13.5">
      <c r="A2" s="585" t="s">
        <v>156</v>
      </c>
      <c r="B2" s="586"/>
      <c r="C2" s="574">
        <v>1</v>
      </c>
      <c r="D2" s="574"/>
      <c r="E2" s="574"/>
      <c r="F2" s="574">
        <v>2</v>
      </c>
      <c r="G2" s="574"/>
      <c r="H2" s="574"/>
      <c r="I2" s="574">
        <v>3</v>
      </c>
      <c r="J2" s="574"/>
      <c r="K2" s="574"/>
      <c r="L2" s="574">
        <v>4</v>
      </c>
      <c r="M2" s="574"/>
      <c r="N2" s="574"/>
      <c r="O2" s="574">
        <v>5</v>
      </c>
      <c r="P2" s="574"/>
      <c r="Q2" s="574"/>
      <c r="R2" s="574">
        <v>6</v>
      </c>
      <c r="S2" s="574"/>
      <c r="T2" s="574"/>
      <c r="U2" s="574">
        <v>7</v>
      </c>
      <c r="V2" s="574"/>
      <c r="W2" s="574"/>
      <c r="X2" s="574">
        <v>8</v>
      </c>
      <c r="Y2" s="574"/>
      <c r="Z2" s="574"/>
      <c r="AA2" s="574">
        <v>9</v>
      </c>
      <c r="AB2" s="574"/>
      <c r="AC2" s="574"/>
      <c r="AD2" s="574">
        <v>10</v>
      </c>
      <c r="AE2" s="574"/>
      <c r="AF2" s="574"/>
      <c r="AG2" s="574">
        <v>11</v>
      </c>
      <c r="AH2" s="574"/>
      <c r="AI2" s="574"/>
      <c r="AJ2" s="574">
        <v>12</v>
      </c>
      <c r="AK2" s="574"/>
      <c r="AL2" s="574"/>
      <c r="AM2" s="574">
        <v>13</v>
      </c>
      <c r="AN2" s="574"/>
      <c r="AO2" s="574"/>
      <c r="AP2" s="574">
        <v>14</v>
      </c>
      <c r="AQ2" s="574"/>
      <c r="AR2" s="574"/>
      <c r="AS2" s="574">
        <v>15</v>
      </c>
      <c r="AT2" s="574"/>
      <c r="AU2" s="574"/>
      <c r="AW2" s="580" t="s">
        <v>61</v>
      </c>
      <c r="AX2" s="580" t="s">
        <v>64</v>
      </c>
      <c r="AY2" s="580" t="s">
        <v>63</v>
      </c>
      <c r="AZ2" s="580" t="s">
        <v>76</v>
      </c>
      <c r="BA2" s="580" t="s">
        <v>77</v>
      </c>
      <c r="BB2" s="580" t="s">
        <v>78</v>
      </c>
      <c r="BC2" s="590" t="s">
        <v>79</v>
      </c>
      <c r="BG2" s="367">
        <f>SUM(BH2:BN2)</f>
        <v>14</v>
      </c>
      <c r="BH2" s="368">
        <v>0</v>
      </c>
      <c r="BI2" s="368">
        <v>3</v>
      </c>
      <c r="BJ2" s="368">
        <v>3</v>
      </c>
      <c r="BK2" s="368">
        <v>3</v>
      </c>
      <c r="BL2" s="368">
        <v>3</v>
      </c>
      <c r="BM2" s="368">
        <v>2</v>
      </c>
      <c r="BN2" s="368">
        <v>0</v>
      </c>
    </row>
    <row r="3" spans="1:84" s="135" customFormat="1" ht="20.25" customHeight="1">
      <c r="A3" s="587"/>
      <c r="B3" s="588"/>
      <c r="C3" s="582" t="str">
        <f>B4</f>
        <v>名東ウィングス</v>
      </c>
      <c r="D3" s="582"/>
      <c r="E3" s="582"/>
      <c r="F3" s="582" t="str">
        <f>B6</f>
        <v>中川青葉</v>
      </c>
      <c r="G3" s="582"/>
      <c r="H3" s="582"/>
      <c r="I3" s="582" t="str">
        <f>B8</f>
        <v>高嶺JEL</v>
      </c>
      <c r="J3" s="582"/>
      <c r="K3" s="582"/>
      <c r="L3" s="582" t="str">
        <f>B10</f>
        <v>篠原ジュニア野球クラブ</v>
      </c>
      <c r="M3" s="582"/>
      <c r="N3" s="582"/>
      <c r="O3" s="582" t="str">
        <f>B12</f>
        <v>長久手少年野球クラブＡ２</v>
      </c>
      <c r="P3" s="582"/>
      <c r="Q3" s="582"/>
      <c r="R3" s="582" t="str">
        <f>B14</f>
        <v>神の倉ホワイトレッズ</v>
      </c>
      <c r="S3" s="582"/>
      <c r="T3" s="582"/>
      <c r="U3" s="582" t="str">
        <f>B16</f>
        <v>東山ジュニアスターズ</v>
      </c>
      <c r="V3" s="582"/>
      <c r="W3" s="582"/>
      <c r="X3" s="582" t="str">
        <f>B18</f>
        <v>旭丘スカイシャークス</v>
      </c>
      <c r="Y3" s="582"/>
      <c r="Z3" s="582"/>
      <c r="AA3" s="582" t="str">
        <f>B20</f>
        <v>ゴールデンファイヤーズ</v>
      </c>
      <c r="AB3" s="582"/>
      <c r="AC3" s="582"/>
      <c r="AD3" s="582" t="str">
        <f>B22</f>
        <v>ドジャース</v>
      </c>
      <c r="AE3" s="582"/>
      <c r="AF3" s="582"/>
      <c r="AG3" s="582" t="str">
        <f>B24</f>
        <v>名古屋スラッガー</v>
      </c>
      <c r="AH3" s="582"/>
      <c r="AI3" s="582"/>
      <c r="AJ3" s="582" t="str">
        <f>B26</f>
        <v>ブラックサンダーズ</v>
      </c>
      <c r="AK3" s="582"/>
      <c r="AL3" s="582"/>
      <c r="AM3" s="582" t="str">
        <f>IF(B28="","",B28)</f>
        <v>昇友・高蔵合同</v>
      </c>
      <c r="AN3" s="582"/>
      <c r="AO3" s="582"/>
      <c r="AP3" s="582" t="str">
        <f>IF(B30="","",B30)</f>
        <v>ストロングジュニア</v>
      </c>
      <c r="AQ3" s="582"/>
      <c r="AR3" s="582"/>
      <c r="AS3" s="582" t="str">
        <f>IF(B32="","",B32)</f>
        <v>保見ヶ丘少年野球</v>
      </c>
      <c r="AT3" s="582"/>
      <c r="AU3" s="582"/>
      <c r="AV3" s="579"/>
      <c r="AW3" s="581"/>
      <c r="AX3" s="581"/>
      <c r="AY3" s="581"/>
      <c r="AZ3" s="581"/>
      <c r="BA3" s="581"/>
      <c r="BB3" s="581"/>
      <c r="BC3" s="591"/>
      <c r="BG3" s="369" t="s">
        <v>175</v>
      </c>
      <c r="BH3" s="370" t="s">
        <v>176</v>
      </c>
      <c r="BI3" s="370" t="s">
        <v>177</v>
      </c>
      <c r="BJ3" s="370" t="s">
        <v>178</v>
      </c>
      <c r="BK3" s="370" t="s">
        <v>179</v>
      </c>
      <c r="BL3" s="370" t="s">
        <v>180</v>
      </c>
      <c r="BM3" s="370" t="s">
        <v>181</v>
      </c>
      <c r="BN3" s="370" t="s">
        <v>182</v>
      </c>
      <c r="BO3" s="370"/>
      <c r="BP3" s="135">
        <v>1</v>
      </c>
      <c r="BQ3" s="135">
        <v>2</v>
      </c>
      <c r="BR3" s="135">
        <v>3</v>
      </c>
      <c r="BS3" s="135">
        <v>4</v>
      </c>
      <c r="BT3" s="135">
        <v>5</v>
      </c>
      <c r="BU3" s="135">
        <v>6</v>
      </c>
      <c r="BV3" s="135">
        <v>7</v>
      </c>
      <c r="BW3" s="135">
        <v>8</v>
      </c>
      <c r="BX3" s="135">
        <v>9</v>
      </c>
      <c r="BY3" s="135">
        <v>10</v>
      </c>
      <c r="BZ3" s="135">
        <v>11</v>
      </c>
      <c r="CA3" s="135">
        <v>12</v>
      </c>
      <c r="CB3" s="135">
        <v>13</v>
      </c>
      <c r="CC3" s="135">
        <v>14</v>
      </c>
      <c r="CD3" s="135">
        <v>15</v>
      </c>
    </row>
    <row r="4" spans="1:84" ht="30" customHeight="1">
      <c r="A4" s="574">
        <v>1</v>
      </c>
      <c r="B4" s="575" t="str">
        <f>'参加チーム(卒業)'!E1</f>
        <v>名東ウィングス</v>
      </c>
      <c r="C4" s="572"/>
      <c r="D4" s="572"/>
      <c r="E4" s="572"/>
      <c r="F4" s="195" t="s">
        <v>109</v>
      </c>
      <c r="G4" s="570" t="str">
        <f>IF(F5&gt;H5,"○",IF(F5&lt;H5,"●",IF(F5="","","△")))</f>
        <v/>
      </c>
      <c r="H4" s="571"/>
      <c r="I4" s="195"/>
      <c r="J4" s="570" t="str">
        <f>IF(I5&gt;K5,"○",IF(I5&lt;K5,"●",IF(I5="","","△")))</f>
        <v/>
      </c>
      <c r="K4" s="571"/>
      <c r="L4" s="195" t="s">
        <v>109</v>
      </c>
      <c r="M4" s="570" t="str">
        <f>IF(L5&gt;N5,"○",IF(L5&lt;N5,"●",IF(L5="","","△")))</f>
        <v/>
      </c>
      <c r="N4" s="571"/>
      <c r="O4" s="195" t="s">
        <v>109</v>
      </c>
      <c r="P4" s="570" t="str">
        <f>IF(O5&gt;Q5,"○",IF(O5&lt;Q5,"●",IF(O5="","","△")))</f>
        <v/>
      </c>
      <c r="Q4" s="571"/>
      <c r="R4" s="195" t="s">
        <v>109</v>
      </c>
      <c r="S4" s="570" t="str">
        <f>IF(R5&gt;T5,"○",IF(R5&lt;T5,"●",IF(R5="","","△")))</f>
        <v/>
      </c>
      <c r="T4" s="571"/>
      <c r="U4" s="195" t="s">
        <v>109</v>
      </c>
      <c r="V4" s="570" t="str">
        <f>IF(U5&gt;W5,"○",IF(U5&lt;W5,"●",IF(U5="","","△")))</f>
        <v/>
      </c>
      <c r="W4" s="571"/>
      <c r="X4" s="195" t="s">
        <v>109</v>
      </c>
      <c r="Y4" s="570" t="str">
        <f>IF(X5&gt;Z5,"○",IF(X5&lt;Z5,"●",IF(X5="","","△")))</f>
        <v/>
      </c>
      <c r="Z4" s="571"/>
      <c r="AA4" s="195" t="s">
        <v>109</v>
      </c>
      <c r="AB4" s="570" t="str">
        <f>IF(AA5&gt;AC5,"○",IF(AA5&lt;AC5,"●",IF(AA5="","","△")))</f>
        <v/>
      </c>
      <c r="AC4" s="571"/>
      <c r="AD4" s="195" t="s">
        <v>109</v>
      </c>
      <c r="AE4" s="570" t="str">
        <f>IF(AD5&gt;AF5,"○",IF(AD5&lt;AF5,"●",IF(AD5="","","△")))</f>
        <v/>
      </c>
      <c r="AF4" s="571"/>
      <c r="AG4" s="195" t="s">
        <v>109</v>
      </c>
      <c r="AH4" s="570" t="str">
        <f>IF(AG5&gt;AI5,"○",IF(AG5&lt;AI5,"●",IF(AG5="","","△")))</f>
        <v/>
      </c>
      <c r="AI4" s="571"/>
      <c r="AJ4" s="195" t="s">
        <v>109</v>
      </c>
      <c r="AK4" s="570" t="str">
        <f>IF(AJ5&gt;AL5,"○",IF(AJ5&lt;AL5,"●",IF(AJ5="","","△")))</f>
        <v/>
      </c>
      <c r="AL4" s="571"/>
      <c r="AM4" s="195" t="s">
        <v>109</v>
      </c>
      <c r="AN4" s="570" t="str">
        <f>IF(AM5&gt;AO5,"○",IF(AM5&lt;AO5,"●",IF(AM5="","","△")))</f>
        <v/>
      </c>
      <c r="AO4" s="571"/>
      <c r="AP4" s="195" t="s">
        <v>109</v>
      </c>
      <c r="AQ4" s="570" t="str">
        <f>IF(AP5&gt;AR5,"○",IF(AP5&lt;AR5,"●",IF(AP5="","","△")))</f>
        <v/>
      </c>
      <c r="AR4" s="571"/>
      <c r="AS4" s="195" t="s">
        <v>109</v>
      </c>
      <c r="AT4" s="570" t="str">
        <f>IF(AS5&gt;AU5,"○",IF(AS5&lt;AU5,"●",IF(AS5="","","△")))</f>
        <v/>
      </c>
      <c r="AU4" s="571"/>
      <c r="AV4" s="579"/>
      <c r="AW4" s="583">
        <f>COUNTIF($C4:$AU5,"○")</f>
        <v>0</v>
      </c>
      <c r="AX4" s="578">
        <f>COUNTIF($C4:$AU5,"●")</f>
        <v>0</v>
      </c>
      <c r="AY4" s="578">
        <f>COUNTIF($C4:$AU5,"△")</f>
        <v>0</v>
      </c>
      <c r="AZ4" s="576">
        <f>SUM(AS5,AP5,AM5,AJ5,AG5,AD5,AA5,X5,U5,R5,O5,L5,I5,F5,C5)</f>
        <v>0</v>
      </c>
      <c r="BA4" s="576">
        <f>SUM(AU5,AR5,AO5,AL5,AI5,AF5,AC5,Z5,W5,T5,Q5,N5,K5,H5,E5)</f>
        <v>0</v>
      </c>
      <c r="BB4" s="576">
        <f>AZ4-BA4</f>
        <v>0</v>
      </c>
      <c r="BC4" s="577" t="str">
        <f>IF(AND(AW4=0,AX4=0,AY4=0),"",RANK(BE4,BE$4:BE$33))</f>
        <v/>
      </c>
      <c r="BD4" s="134" t="str">
        <f>IF(BG4=0,MAX(C4,F4,I4,L4,O4,R4,U4,X4,AA4,AE4,AD4,AG4,AJ4,AM4,AP4,AS4),"")</f>
        <v/>
      </c>
      <c r="BE4" s="568">
        <f>IF(AND(AW4=0,AX4=0,AY4=0),-99999,100000*AW4+10000*AY4-BF4)</f>
        <v>-99999</v>
      </c>
      <c r="BF4" s="568">
        <f>RANK(BB4,BB$4:BB$33)</f>
        <v>1</v>
      </c>
      <c r="BG4" s="589">
        <f>$BG$2-SUM(BH4:BN5)</f>
        <v>14</v>
      </c>
      <c r="BH4" s="569">
        <f>COUNTIF($BP4:$CD5,BH$3)</f>
        <v>0</v>
      </c>
      <c r="BI4" s="569">
        <f t="shared" ref="BI4:BN4" si="0">COUNTIF($BP4:$CD5,BI$3)</f>
        <v>0</v>
      </c>
      <c r="BJ4" s="569">
        <f t="shared" si="0"/>
        <v>0</v>
      </c>
      <c r="BK4" s="569">
        <f t="shared" si="0"/>
        <v>0</v>
      </c>
      <c r="BL4" s="569">
        <f t="shared" si="0"/>
        <v>0</v>
      </c>
      <c r="BM4" s="569">
        <f t="shared" si="0"/>
        <v>0</v>
      </c>
      <c r="BN4" s="569">
        <f t="shared" si="0"/>
        <v>0</v>
      </c>
      <c r="BP4" s="568" t="str">
        <f>IF(OR(C4=0,C4="/"),"",MONTH(C4))</f>
        <v/>
      </c>
      <c r="BQ4" s="568" t="str">
        <f>IF(OR(F4=0,F4="/"),"",MONTH(F4))</f>
        <v/>
      </c>
      <c r="BR4" s="568" t="str">
        <f t="shared" ref="BR4" si="1">IF(OR(I4=0,I4="/"),"",MONTH(I4))</f>
        <v/>
      </c>
      <c r="BS4" s="568" t="str">
        <f t="shared" ref="BS4" si="2">IF(OR(L4=0,L4="/"),"",MONTH(L4))</f>
        <v/>
      </c>
      <c r="BT4" s="568" t="str">
        <f>IF(OR(O4=0,O4="/"),"",MONTH(O4))</f>
        <v/>
      </c>
      <c r="BU4" s="568" t="str">
        <f>IF(OR(R4=0,R4="/"),"",MONTH(R4))</f>
        <v/>
      </c>
      <c r="BV4" s="568" t="str">
        <f>IF(OR(U4=0,U4="/"),"",MONTH(U4))</f>
        <v/>
      </c>
      <c r="BW4" s="568" t="str">
        <f t="shared" ref="BW4" si="3">IF(OR(X4=0,X4="/"),"",MONTH(X4))</f>
        <v/>
      </c>
      <c r="BX4" s="568" t="str">
        <f t="shared" ref="BX4" si="4">IF(OR(AA4=0,AA4="/"),"",MONTH(AA4))</f>
        <v/>
      </c>
      <c r="BY4" s="568" t="str">
        <f t="shared" ref="BY4" si="5">IF(OR(AD4=0,AD4="/"),"",MONTH(AD4))</f>
        <v/>
      </c>
      <c r="BZ4" s="568" t="str">
        <f t="shared" ref="BZ4" si="6">IF(OR(AG4=0,AG4="/"),"",MONTH(AG4))</f>
        <v/>
      </c>
      <c r="CA4" s="568" t="str">
        <f>IF(OR(AJ4=0,AJ4="/"),"",MONTH(AJ4))</f>
        <v/>
      </c>
      <c r="CB4" s="568" t="str">
        <f t="shared" ref="CB4" si="7">IF(OR(AM4=0,AM4="/"),"",MONTH(AM4))</f>
        <v/>
      </c>
      <c r="CC4" s="568" t="str">
        <f t="shared" ref="CC4" si="8">IF(OR(AP4=0,AP4="/"),"",MONTH(AP4))</f>
        <v/>
      </c>
      <c r="CD4" s="568" t="str">
        <f t="shared" ref="CD4" si="9">IF(OR(AS4=0,AS4="/"),"",MONTH(AS4))</f>
        <v/>
      </c>
      <c r="CE4" s="568"/>
      <c r="CF4" s="568"/>
    </row>
    <row r="5" spans="1:84" ht="30" customHeight="1">
      <c r="A5" s="574"/>
      <c r="B5" s="575"/>
      <c r="C5" s="572"/>
      <c r="D5" s="572"/>
      <c r="E5" s="572"/>
      <c r="F5" s="136"/>
      <c r="G5" s="137" t="str">
        <f>IF(F5&gt;="","","－")</f>
        <v/>
      </c>
      <c r="H5" s="138"/>
      <c r="I5" s="136"/>
      <c r="J5" s="137" t="str">
        <f>IF(I5&gt;="","","－")</f>
        <v/>
      </c>
      <c r="K5" s="138"/>
      <c r="L5" s="136"/>
      <c r="M5" s="137" t="str">
        <f>IF(L5&gt;="","","－")</f>
        <v/>
      </c>
      <c r="N5" s="138"/>
      <c r="O5" s="136"/>
      <c r="P5" s="137" t="str">
        <f>IF(O5&gt;="","","－")</f>
        <v/>
      </c>
      <c r="Q5" s="138"/>
      <c r="R5" s="136"/>
      <c r="S5" s="137" t="str">
        <f>IF(R5&gt;="","","－")</f>
        <v/>
      </c>
      <c r="T5" s="138"/>
      <c r="U5" s="136"/>
      <c r="V5" s="137" t="str">
        <f>IF(U5&gt;="","","－")</f>
        <v/>
      </c>
      <c r="W5" s="138"/>
      <c r="X5" s="136"/>
      <c r="Y5" s="137" t="str">
        <f>IF(X5&gt;="","","－")</f>
        <v/>
      </c>
      <c r="Z5" s="138"/>
      <c r="AA5" s="136"/>
      <c r="AB5" s="137" t="str">
        <f>IF(AA5&gt;="","","－")</f>
        <v/>
      </c>
      <c r="AC5" s="138"/>
      <c r="AD5" s="136"/>
      <c r="AE5" s="137" t="str">
        <f>IF(AD5&gt;="","","－")</f>
        <v/>
      </c>
      <c r="AF5" s="138"/>
      <c r="AG5" s="136"/>
      <c r="AH5" s="137" t="str">
        <f>IF(AG5&gt;="","","－")</f>
        <v/>
      </c>
      <c r="AI5" s="138"/>
      <c r="AJ5" s="136"/>
      <c r="AK5" s="137" t="str">
        <f>IF(AJ5&gt;="","","－")</f>
        <v/>
      </c>
      <c r="AL5" s="138"/>
      <c r="AM5" s="136"/>
      <c r="AN5" s="137" t="str">
        <f>IF(AM5&gt;="","","－")</f>
        <v/>
      </c>
      <c r="AO5" s="138"/>
      <c r="AP5" s="136"/>
      <c r="AQ5" s="137" t="str">
        <f>IF(AP5&gt;="","","－")</f>
        <v/>
      </c>
      <c r="AR5" s="138"/>
      <c r="AS5" s="136"/>
      <c r="AT5" s="137" t="str">
        <f>IF(AS5&gt;="","","－")</f>
        <v/>
      </c>
      <c r="AU5" s="138"/>
      <c r="AV5" s="579"/>
      <c r="AW5" s="584"/>
      <c r="AX5" s="578"/>
      <c r="AY5" s="578"/>
      <c r="AZ5" s="576"/>
      <c r="BA5" s="576"/>
      <c r="BB5" s="576"/>
      <c r="BC5" s="577"/>
      <c r="BE5" s="568"/>
      <c r="BF5" s="568"/>
      <c r="BG5" s="589"/>
      <c r="BH5" s="569"/>
      <c r="BI5" s="569"/>
      <c r="BJ5" s="569"/>
      <c r="BK5" s="569"/>
      <c r="BL5" s="569"/>
      <c r="BM5" s="569"/>
      <c r="BN5" s="569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  <c r="CE5" s="568"/>
      <c r="CF5" s="568"/>
    </row>
    <row r="6" spans="1:84" ht="30" customHeight="1">
      <c r="A6" s="574">
        <v>2</v>
      </c>
      <c r="B6" s="575" t="str">
        <f>'参加チーム(卒業)'!E2</f>
        <v>中川青葉</v>
      </c>
      <c r="C6" s="194" t="str">
        <f>IF(F4="","",F4)</f>
        <v>/</v>
      </c>
      <c r="D6" s="570" t="str">
        <f>IF(C7&gt;E7,"○",IF(C7&lt;E7,"●",IF(C7="","","△")))</f>
        <v/>
      </c>
      <c r="E6" s="571"/>
      <c r="F6" s="572"/>
      <c r="G6" s="572"/>
      <c r="H6" s="572"/>
      <c r="I6" s="195" t="s">
        <v>109</v>
      </c>
      <c r="J6" s="570" t="str">
        <f>IF(I7&gt;K7,"○",IF(I7&lt;K7,"●",IF(I7="","","△")))</f>
        <v/>
      </c>
      <c r="K6" s="571"/>
      <c r="L6" s="195" t="s">
        <v>109</v>
      </c>
      <c r="M6" s="570" t="str">
        <f>IF(L7&gt;N7,"○",IF(L7&lt;N7,"●",IF(L7="","","△")))</f>
        <v/>
      </c>
      <c r="N6" s="571"/>
      <c r="O6" s="195" t="s">
        <v>109</v>
      </c>
      <c r="P6" s="570" t="str">
        <f>IF(O7&gt;Q7,"○",IF(O7&lt;Q7,"●",IF(O7="","","△")))</f>
        <v/>
      </c>
      <c r="Q6" s="571"/>
      <c r="R6" s="195" t="s">
        <v>109</v>
      </c>
      <c r="S6" s="570" t="str">
        <f>IF(R7&gt;T7,"○",IF(R7&lt;T7,"●",IF(R7="","","△")))</f>
        <v/>
      </c>
      <c r="T6" s="571"/>
      <c r="U6" s="195" t="s">
        <v>109</v>
      </c>
      <c r="V6" s="570" t="str">
        <f>IF(U7&gt;W7,"○",IF(U7&lt;W7,"●",IF(U7="","","△")))</f>
        <v/>
      </c>
      <c r="W6" s="571"/>
      <c r="X6" s="195" t="s">
        <v>109</v>
      </c>
      <c r="Y6" s="570" t="str">
        <f>IF(X7&gt;Z7,"○",IF(X7&lt;Z7,"●",IF(X7="","","△")))</f>
        <v/>
      </c>
      <c r="Z6" s="571"/>
      <c r="AA6" s="195" t="s">
        <v>109</v>
      </c>
      <c r="AB6" s="570" t="str">
        <f>IF(AA7&gt;AC7,"○",IF(AA7&lt;AC7,"●",IF(AA7="","","△")))</f>
        <v/>
      </c>
      <c r="AC6" s="571"/>
      <c r="AD6" s="195" t="s">
        <v>109</v>
      </c>
      <c r="AE6" s="570" t="str">
        <f>IF(AD7&gt;AF7,"○",IF(AD7&lt;AF7,"●",IF(AD7="","","△")))</f>
        <v/>
      </c>
      <c r="AF6" s="571"/>
      <c r="AG6" s="195" t="s">
        <v>109</v>
      </c>
      <c r="AH6" s="570" t="str">
        <f>IF(AG7&gt;AI7,"○",IF(AG7&lt;AI7,"●",IF(AG7="","","△")))</f>
        <v/>
      </c>
      <c r="AI6" s="571"/>
      <c r="AJ6" s="195" t="s">
        <v>109</v>
      </c>
      <c r="AK6" s="570" t="str">
        <f>IF(AJ7&gt;AL7,"○",IF(AJ7&lt;AL7,"●",IF(AJ7="","","△")))</f>
        <v/>
      </c>
      <c r="AL6" s="571"/>
      <c r="AM6" s="195" t="s">
        <v>109</v>
      </c>
      <c r="AN6" s="570" t="str">
        <f>IF(AM7&gt;AO7,"○",IF(AM7&lt;AO7,"●",IF(AM7="","","△")))</f>
        <v/>
      </c>
      <c r="AO6" s="571"/>
      <c r="AP6" s="195" t="s">
        <v>109</v>
      </c>
      <c r="AQ6" s="570" t="str">
        <f>IF(AP7&gt;AR7,"○",IF(AP7&lt;AR7,"●",IF(AP7="","","△")))</f>
        <v/>
      </c>
      <c r="AR6" s="571"/>
      <c r="AS6" s="195" t="s">
        <v>109</v>
      </c>
      <c r="AT6" s="570" t="str">
        <f>IF(AS7&gt;AU7,"○",IF(AS7&lt;AU7,"●",IF(AS7="","","△")))</f>
        <v/>
      </c>
      <c r="AU6" s="571"/>
      <c r="AV6" s="579"/>
      <c r="AW6" s="578">
        <f>COUNTIF($C6:$AU7,"○")</f>
        <v>0</v>
      </c>
      <c r="AX6" s="578">
        <f>COUNTIF($C6:$AU7,"●")</f>
        <v>0</v>
      </c>
      <c r="AY6" s="578">
        <f>COUNTIF($C6:$AU7,"△")</f>
        <v>0</v>
      </c>
      <c r="AZ6" s="576">
        <f>SUM(AS7,AP7,AM7,AJ7,AG7,AD7,AA7,X7,U7,R7,O7,L7,I7,F7,C7)</f>
        <v>0</v>
      </c>
      <c r="BA6" s="576">
        <f>SUM(AU7,AR7,AO7,AL7,AI7,AF7,AC7,Z7,W7,T7,Q7,N7,K7,H7,E7)</f>
        <v>0</v>
      </c>
      <c r="BB6" s="576">
        <f>AZ6-BA6</f>
        <v>0</v>
      </c>
      <c r="BC6" s="577" t="str">
        <f>IF(AND(AW6=0,AX6=0,AY6=0),"",RANK(BE6,BE$4:BE$33))</f>
        <v/>
      </c>
      <c r="BD6" s="373" t="str">
        <f>IF(BG6=0,MAX(C6,F6,I6,L6,O6,R6,U6,X6,AA6,AE6,AD6,AG6,AJ6,AM6,AP6,AS6),"")</f>
        <v/>
      </c>
      <c r="BE6" s="568">
        <f t="shared" ref="BE6" si="10">IF(AND(AW6=0,AX6=0,AY6=0),-99999,100000*AW6+10000*AY6-BF6)</f>
        <v>-99999</v>
      </c>
      <c r="BF6" s="568">
        <f>RANK(BB6,BB$4:BB$33)</f>
        <v>1</v>
      </c>
      <c r="BG6" s="589">
        <f t="shared" ref="BG6" si="11">$BG$2-SUM(BH6:BN7)</f>
        <v>14</v>
      </c>
      <c r="BH6" s="569">
        <f t="shared" ref="BH6:BN6" si="12">COUNTIF($BP6:$CD7,BH$3)</f>
        <v>0</v>
      </c>
      <c r="BI6" s="569">
        <f t="shared" si="12"/>
        <v>0</v>
      </c>
      <c r="BJ6" s="569">
        <f t="shared" si="12"/>
        <v>0</v>
      </c>
      <c r="BK6" s="569">
        <f t="shared" si="12"/>
        <v>0</v>
      </c>
      <c r="BL6" s="569">
        <f t="shared" si="12"/>
        <v>0</v>
      </c>
      <c r="BM6" s="569">
        <f t="shared" si="12"/>
        <v>0</v>
      </c>
      <c r="BN6" s="569">
        <f t="shared" si="12"/>
        <v>0</v>
      </c>
      <c r="BP6" s="568" t="str">
        <f>IF(OR(C6=0,C6="/"),"",MONTH(C6))</f>
        <v/>
      </c>
      <c r="BQ6" s="568" t="str">
        <f>IF(OR(F6=0,F6="/"),"",MONTH(F6))</f>
        <v/>
      </c>
      <c r="BR6" s="568" t="str">
        <f t="shared" ref="BR6" si="13">IF(OR(I6=0,I6="/"),"",MONTH(I6))</f>
        <v/>
      </c>
      <c r="BS6" s="568" t="str">
        <f t="shared" ref="BS6" si="14">IF(OR(L6=0,L6="/"),"",MONTH(L6))</f>
        <v/>
      </c>
      <c r="BT6" s="568" t="str">
        <f>IF(OR(O6=0,O6="/"),"",MONTH(O6))</f>
        <v/>
      </c>
      <c r="BU6" s="568" t="str">
        <f>IF(OR(R6=0,R6="/"),"",MONTH(R6))</f>
        <v/>
      </c>
      <c r="BV6" s="568" t="str">
        <f>IF(OR(U6=0,U6="/"),"",MONTH(U6))</f>
        <v/>
      </c>
      <c r="BW6" s="568" t="str">
        <f t="shared" ref="BW6" si="15">IF(OR(X6=0,X6="/"),"",MONTH(X6))</f>
        <v/>
      </c>
      <c r="BX6" s="568" t="str">
        <f t="shared" ref="BX6" si="16">IF(OR(AA6=0,AA6="/"),"",MONTH(AA6))</f>
        <v/>
      </c>
      <c r="BY6" s="568" t="str">
        <f t="shared" ref="BY6" si="17">IF(OR(AD6=0,AD6="/"),"",MONTH(AD6))</f>
        <v/>
      </c>
      <c r="BZ6" s="568" t="str">
        <f t="shared" ref="BZ6" si="18">IF(OR(AG6=0,AG6="/"),"",MONTH(AG6))</f>
        <v/>
      </c>
      <c r="CA6" s="568" t="str">
        <f>IF(OR(AJ6=0,AJ6="/"),"",MONTH(AJ6))</f>
        <v/>
      </c>
      <c r="CB6" s="568" t="str">
        <f t="shared" ref="CB6" si="19">IF(OR(AM6=0,AM6="/"),"",MONTH(AM6))</f>
        <v/>
      </c>
      <c r="CC6" s="568" t="str">
        <f t="shared" ref="CC6" si="20">IF(OR(AP6=0,AP6="/"),"",MONTH(AP6))</f>
        <v/>
      </c>
      <c r="CD6" s="568" t="str">
        <f t="shared" ref="CD6" si="21">IF(OR(AS6=0,AS6="/"),"",MONTH(AS6))</f>
        <v/>
      </c>
    </row>
    <row r="7" spans="1:84" ht="30" customHeight="1">
      <c r="A7" s="574"/>
      <c r="B7" s="575"/>
      <c r="C7" s="139" t="str">
        <f>IF(H5="","",H5)</f>
        <v/>
      </c>
      <c r="D7" s="137" t="str">
        <f>G5</f>
        <v/>
      </c>
      <c r="E7" s="140" t="str">
        <f>IF(F5="","",F5)</f>
        <v/>
      </c>
      <c r="F7" s="572"/>
      <c r="G7" s="572"/>
      <c r="H7" s="572"/>
      <c r="I7" s="136"/>
      <c r="J7" s="137" t="str">
        <f>IF(I7&gt;="","","－")</f>
        <v/>
      </c>
      <c r="K7" s="138"/>
      <c r="L7" s="136"/>
      <c r="M7" s="137" t="str">
        <f>IF(L7&gt;="","","－")</f>
        <v/>
      </c>
      <c r="N7" s="138"/>
      <c r="O7" s="136"/>
      <c r="P7" s="137" t="str">
        <f>IF(O7&gt;="","","－")</f>
        <v/>
      </c>
      <c r="Q7" s="138"/>
      <c r="R7" s="136"/>
      <c r="S7" s="137" t="str">
        <f>IF(R7&gt;="","","－")</f>
        <v/>
      </c>
      <c r="T7" s="138"/>
      <c r="U7" s="136"/>
      <c r="V7" s="137" t="str">
        <f>IF(U7&gt;="","","－")</f>
        <v/>
      </c>
      <c r="W7" s="138"/>
      <c r="X7" s="136"/>
      <c r="Y7" s="137" t="str">
        <f>IF(X7&gt;="","","－")</f>
        <v/>
      </c>
      <c r="Z7" s="138"/>
      <c r="AA7" s="136"/>
      <c r="AB7" s="137" t="str">
        <f>IF(AA7&gt;="","","－")</f>
        <v/>
      </c>
      <c r="AC7" s="138"/>
      <c r="AD7" s="136"/>
      <c r="AE7" s="137" t="str">
        <f>IF(AD7&gt;="","","－")</f>
        <v/>
      </c>
      <c r="AF7" s="138"/>
      <c r="AG7" s="136"/>
      <c r="AH7" s="137" t="str">
        <f>IF(AG7&gt;="","","－")</f>
        <v/>
      </c>
      <c r="AI7" s="138"/>
      <c r="AJ7" s="136"/>
      <c r="AK7" s="137" t="str">
        <f>IF(AJ7&gt;="","","－")</f>
        <v/>
      </c>
      <c r="AL7" s="138"/>
      <c r="AM7" s="136"/>
      <c r="AN7" s="137" t="str">
        <f>IF(AM7&gt;="","","－")</f>
        <v/>
      </c>
      <c r="AO7" s="138"/>
      <c r="AP7" s="136"/>
      <c r="AQ7" s="137" t="str">
        <f>IF(AP7&gt;="","","－")</f>
        <v/>
      </c>
      <c r="AR7" s="138"/>
      <c r="AS7" s="136"/>
      <c r="AT7" s="137" t="str">
        <f>IF(AS7&gt;="","","－")</f>
        <v/>
      </c>
      <c r="AU7" s="138"/>
      <c r="AV7" s="579"/>
      <c r="AW7" s="578"/>
      <c r="AX7" s="578"/>
      <c r="AY7" s="578"/>
      <c r="AZ7" s="576"/>
      <c r="BA7" s="576"/>
      <c r="BB7" s="576"/>
      <c r="BC7" s="577"/>
      <c r="BE7" s="568"/>
      <c r="BF7" s="568"/>
      <c r="BG7" s="589"/>
      <c r="BH7" s="569"/>
      <c r="BI7" s="569"/>
      <c r="BJ7" s="569"/>
      <c r="BK7" s="569"/>
      <c r="BL7" s="569"/>
      <c r="BM7" s="569"/>
      <c r="BN7" s="569"/>
      <c r="BP7" s="568"/>
      <c r="BQ7" s="568"/>
      <c r="BR7" s="568"/>
      <c r="BS7" s="568"/>
      <c r="BT7" s="568"/>
      <c r="BU7" s="568"/>
      <c r="BV7" s="568"/>
      <c r="BW7" s="568"/>
      <c r="BX7" s="568"/>
      <c r="BY7" s="568"/>
      <c r="BZ7" s="568"/>
      <c r="CA7" s="568"/>
      <c r="CB7" s="568"/>
      <c r="CC7" s="568"/>
      <c r="CD7" s="568"/>
    </row>
    <row r="8" spans="1:84" ht="30" customHeight="1">
      <c r="A8" s="574">
        <v>3</v>
      </c>
      <c r="B8" s="575" t="str">
        <f>'参加チーム(卒業)'!E3</f>
        <v>高嶺JEL</v>
      </c>
      <c r="C8" s="194" t="str">
        <f>IF(I4="","",I4)</f>
        <v/>
      </c>
      <c r="D8" s="570" t="str">
        <f>IF(C9&gt;E9,"○",IF(C9&lt;E9,"●",IF(C9="","","△")))</f>
        <v/>
      </c>
      <c r="E8" s="571"/>
      <c r="F8" s="194" t="str">
        <f>IF(I6="","",I6)</f>
        <v>/</v>
      </c>
      <c r="G8" s="570" t="str">
        <f>IF(F9&gt;H9,"○",IF(F9&lt;H9,"●",IF(F9="","","△")))</f>
        <v/>
      </c>
      <c r="H8" s="571"/>
      <c r="I8" s="572"/>
      <c r="J8" s="572"/>
      <c r="K8" s="572"/>
      <c r="L8" s="195" t="s">
        <v>109</v>
      </c>
      <c r="M8" s="570" t="str">
        <f>IF(L9&gt;N9,"○",IF(L9&lt;N9,"●",IF(L9="","","△")))</f>
        <v/>
      </c>
      <c r="N8" s="571"/>
      <c r="O8" s="195" t="s">
        <v>109</v>
      </c>
      <c r="P8" s="570" t="str">
        <f>IF(O9&gt;Q9,"○",IF(O9&lt;Q9,"●",IF(O9="","","△")))</f>
        <v/>
      </c>
      <c r="Q8" s="571"/>
      <c r="R8" s="195" t="s">
        <v>109</v>
      </c>
      <c r="S8" s="570" t="str">
        <f>IF(R9&gt;T9,"○",IF(R9&lt;T9,"●",IF(R9="","","△")))</f>
        <v/>
      </c>
      <c r="T8" s="571"/>
      <c r="U8" s="195" t="s">
        <v>109</v>
      </c>
      <c r="V8" s="570" t="str">
        <f>IF(U9&gt;W9,"○",IF(U9&lt;W9,"●",IF(U9="","","△")))</f>
        <v/>
      </c>
      <c r="W8" s="571"/>
      <c r="X8" s="195" t="s">
        <v>109</v>
      </c>
      <c r="Y8" s="570" t="str">
        <f>IF(X9&gt;Z9,"○",IF(X9&lt;Z9,"●",IF(X9="","","△")))</f>
        <v/>
      </c>
      <c r="Z8" s="571"/>
      <c r="AA8" s="195" t="s">
        <v>109</v>
      </c>
      <c r="AB8" s="570" t="str">
        <f>IF(AA9&gt;AC9,"○",IF(AA9&lt;AC9,"●",IF(AA9="","","△")))</f>
        <v/>
      </c>
      <c r="AC8" s="571"/>
      <c r="AD8" s="195" t="s">
        <v>109</v>
      </c>
      <c r="AE8" s="570" t="str">
        <f>IF(AD9&gt;AF9,"○",IF(AD9&lt;AF9,"●",IF(AD9="","","△")))</f>
        <v/>
      </c>
      <c r="AF8" s="571"/>
      <c r="AG8" s="195" t="s">
        <v>109</v>
      </c>
      <c r="AH8" s="570" t="str">
        <f>IF(AG9&gt;AI9,"○",IF(AG9&lt;AI9,"●",IF(AG9="","","△")))</f>
        <v/>
      </c>
      <c r="AI8" s="571"/>
      <c r="AJ8" s="195" t="s">
        <v>109</v>
      </c>
      <c r="AK8" s="570" t="str">
        <f>IF(AJ9&gt;AL9,"○",IF(AJ9&lt;AL9,"●",IF(AJ9="","","△")))</f>
        <v/>
      </c>
      <c r="AL8" s="571"/>
      <c r="AM8" s="195" t="s">
        <v>109</v>
      </c>
      <c r="AN8" s="570" t="str">
        <f>IF(AM9&gt;AO9,"○",IF(AM9&lt;AO9,"●",IF(AM9="","","△")))</f>
        <v/>
      </c>
      <c r="AO8" s="571"/>
      <c r="AP8" s="195" t="s">
        <v>109</v>
      </c>
      <c r="AQ8" s="570" t="str">
        <f>IF(AP9&gt;AR9,"○",IF(AP9&lt;AR9,"●",IF(AP9="","","△")))</f>
        <v/>
      </c>
      <c r="AR8" s="571"/>
      <c r="AS8" s="195" t="s">
        <v>109</v>
      </c>
      <c r="AT8" s="570" t="str">
        <f>IF(AS9&gt;AU9,"○",IF(AS9&lt;AU9,"●",IF(AS9="","","△")))</f>
        <v/>
      </c>
      <c r="AU8" s="571"/>
      <c r="AV8" s="579"/>
      <c r="AW8" s="578">
        <f>COUNTIF($C8:$AU9,"○")</f>
        <v>0</v>
      </c>
      <c r="AX8" s="578">
        <f>COUNTIF($C8:$AU9,"●")</f>
        <v>0</v>
      </c>
      <c r="AY8" s="578">
        <f>COUNTIF($C8:$AU9,"△")</f>
        <v>0</v>
      </c>
      <c r="AZ8" s="576">
        <f>SUM(AS9,AP9,AM9,AJ9,AG9,AD9,AA9,X9,U9,R9,O9,L9,I9,F9,C9)</f>
        <v>0</v>
      </c>
      <c r="BA8" s="576">
        <f>SUM(AU9,AR9,AO9,AL9,AI9,AF9,AC9,Z9,W9,T9,Q9,N9,K9,H9,E9)</f>
        <v>0</v>
      </c>
      <c r="BB8" s="576">
        <f>AZ8-BA8</f>
        <v>0</v>
      </c>
      <c r="BC8" s="577" t="str">
        <f>IF(AND(AW8=0,AX8=0,AY8=0),"",RANK(BE8,BE$4:BE$33))</f>
        <v/>
      </c>
      <c r="BD8" s="373" t="str">
        <f>IF(BG8=0,MAX(C8,F8,I8,L8,O8,R8,U8,X8,AA8,AE8,AD8,AG8,AJ8,AM8,AP8,AS8),"")</f>
        <v/>
      </c>
      <c r="BE8" s="568">
        <f t="shared" ref="BE8" si="22">IF(AND(AW8=0,AX8=0,AY8=0),-99999,100000*AW8+10000*AY8-BF8)</f>
        <v>-99999</v>
      </c>
      <c r="BF8" s="568">
        <f>RANK(BB8,BB$4:BB$33)</f>
        <v>1</v>
      </c>
      <c r="BG8" s="589">
        <f t="shared" ref="BG8" si="23">$BG$2-SUM(BH8:BN9)</f>
        <v>14</v>
      </c>
      <c r="BH8" s="569">
        <f t="shared" ref="BH8:BN8" si="24">COUNTIF($BP8:$CD9,BH$3)</f>
        <v>0</v>
      </c>
      <c r="BI8" s="569">
        <f t="shared" si="24"/>
        <v>0</v>
      </c>
      <c r="BJ8" s="569">
        <f t="shared" si="24"/>
        <v>0</v>
      </c>
      <c r="BK8" s="569">
        <f t="shared" si="24"/>
        <v>0</v>
      </c>
      <c r="BL8" s="569">
        <f t="shared" si="24"/>
        <v>0</v>
      </c>
      <c r="BM8" s="569">
        <f t="shared" si="24"/>
        <v>0</v>
      </c>
      <c r="BN8" s="569">
        <f t="shared" si="24"/>
        <v>0</v>
      </c>
      <c r="BP8" s="568" t="e">
        <f>IF(OR(C8=0,C8="/"),"",MONTH(C8))</f>
        <v>#VALUE!</v>
      </c>
      <c r="BQ8" s="568" t="str">
        <f>IF(OR(F8=0,F8="/"),"",MONTH(F8))</f>
        <v/>
      </c>
      <c r="BR8" s="568" t="str">
        <f t="shared" ref="BR8" si="25">IF(OR(I8=0,I8="/"),"",MONTH(I8))</f>
        <v/>
      </c>
      <c r="BS8" s="568" t="str">
        <f t="shared" ref="BS8" si="26">IF(OR(L8=0,L8="/"),"",MONTH(L8))</f>
        <v/>
      </c>
      <c r="BT8" s="568" t="str">
        <f>IF(OR(O8=0,O8="/"),"",MONTH(O8))</f>
        <v/>
      </c>
      <c r="BU8" s="568" t="str">
        <f>IF(OR(R8=0,R8="/"),"",MONTH(R8))</f>
        <v/>
      </c>
      <c r="BV8" s="568" t="str">
        <f>IF(OR(U8=0,U8="/"),"",MONTH(U8))</f>
        <v/>
      </c>
      <c r="BW8" s="568" t="str">
        <f t="shared" ref="BW8" si="27">IF(OR(X8=0,X8="/"),"",MONTH(X8))</f>
        <v/>
      </c>
      <c r="BX8" s="568" t="str">
        <f t="shared" ref="BX8" si="28">IF(OR(AA8=0,AA8="/"),"",MONTH(AA8))</f>
        <v/>
      </c>
      <c r="BY8" s="568" t="str">
        <f t="shared" ref="BY8" si="29">IF(OR(AD8=0,AD8="/"),"",MONTH(AD8))</f>
        <v/>
      </c>
      <c r="BZ8" s="568" t="str">
        <f t="shared" ref="BZ8" si="30">IF(OR(AG8=0,AG8="/"),"",MONTH(AG8))</f>
        <v/>
      </c>
      <c r="CA8" s="568" t="str">
        <f>IF(OR(AJ8=0,AJ8="/"),"",MONTH(AJ8))</f>
        <v/>
      </c>
      <c r="CB8" s="568" t="str">
        <f t="shared" ref="CB8" si="31">IF(OR(AM8=0,AM8="/"),"",MONTH(AM8))</f>
        <v/>
      </c>
      <c r="CC8" s="568" t="str">
        <f t="shared" ref="CC8" si="32">IF(OR(AP8=0,AP8="/"),"",MONTH(AP8))</f>
        <v/>
      </c>
      <c r="CD8" s="568" t="str">
        <f t="shared" ref="CD8" si="33">IF(OR(AS8=0,AS8="/"),"",MONTH(AS8))</f>
        <v/>
      </c>
    </row>
    <row r="9" spans="1:84" ht="30" customHeight="1">
      <c r="A9" s="574"/>
      <c r="B9" s="575"/>
      <c r="C9" s="139" t="str">
        <f>IF(K5="","",K5)</f>
        <v/>
      </c>
      <c r="D9" s="137" t="str">
        <f>J5</f>
        <v/>
      </c>
      <c r="E9" s="140" t="str">
        <f>IF(I5="","",I5)</f>
        <v/>
      </c>
      <c r="F9" s="139" t="str">
        <f>IF(K7="","",K7)</f>
        <v/>
      </c>
      <c r="G9" s="137" t="str">
        <f>J7</f>
        <v/>
      </c>
      <c r="H9" s="140" t="str">
        <f>IF(I7="","",I7)</f>
        <v/>
      </c>
      <c r="I9" s="572"/>
      <c r="J9" s="572"/>
      <c r="K9" s="572"/>
      <c r="L9" s="136"/>
      <c r="M9" s="137" t="str">
        <f>IF(L9&gt;="","","－")</f>
        <v/>
      </c>
      <c r="N9" s="138"/>
      <c r="O9" s="136"/>
      <c r="P9" s="137" t="str">
        <f>IF(O9&gt;="","","－")</f>
        <v/>
      </c>
      <c r="Q9" s="138"/>
      <c r="R9" s="136"/>
      <c r="S9" s="137" t="str">
        <f>IF(R9&gt;="","","－")</f>
        <v/>
      </c>
      <c r="T9" s="138"/>
      <c r="U9" s="136"/>
      <c r="V9" s="137" t="str">
        <f>IF(U9&gt;="","","－")</f>
        <v/>
      </c>
      <c r="W9" s="138"/>
      <c r="X9" s="136"/>
      <c r="Y9" s="137" t="str">
        <f>IF(X9&gt;="","","－")</f>
        <v/>
      </c>
      <c r="Z9" s="138"/>
      <c r="AA9" s="136"/>
      <c r="AB9" s="137" t="str">
        <f>IF(AA9&gt;="","","－")</f>
        <v/>
      </c>
      <c r="AC9" s="138"/>
      <c r="AD9" s="136"/>
      <c r="AE9" s="137" t="str">
        <f>IF(AD9&gt;="","","－")</f>
        <v/>
      </c>
      <c r="AF9" s="138"/>
      <c r="AG9" s="136"/>
      <c r="AH9" s="137" t="str">
        <f>IF(AG9&gt;="","","－")</f>
        <v/>
      </c>
      <c r="AI9" s="138"/>
      <c r="AJ9" s="136"/>
      <c r="AK9" s="137" t="str">
        <f>IF(AJ9&gt;="","","－")</f>
        <v/>
      </c>
      <c r="AL9" s="138"/>
      <c r="AM9" s="136"/>
      <c r="AN9" s="137" t="str">
        <f>IF(AM9&gt;="","","－")</f>
        <v/>
      </c>
      <c r="AO9" s="138"/>
      <c r="AP9" s="136"/>
      <c r="AQ9" s="137" t="str">
        <f>IF(AP9&gt;="","","－")</f>
        <v/>
      </c>
      <c r="AR9" s="138"/>
      <c r="AS9" s="136"/>
      <c r="AT9" s="137" t="str">
        <f>IF(AS9&gt;="","","－")</f>
        <v/>
      </c>
      <c r="AU9" s="138"/>
      <c r="AV9" s="579"/>
      <c r="AW9" s="578"/>
      <c r="AX9" s="578"/>
      <c r="AY9" s="578"/>
      <c r="AZ9" s="576"/>
      <c r="BA9" s="576"/>
      <c r="BB9" s="576"/>
      <c r="BC9" s="577"/>
      <c r="BE9" s="568"/>
      <c r="BF9" s="568"/>
      <c r="BG9" s="589"/>
      <c r="BH9" s="569"/>
      <c r="BI9" s="569"/>
      <c r="BJ9" s="569"/>
      <c r="BK9" s="569"/>
      <c r="BL9" s="569"/>
      <c r="BM9" s="569"/>
      <c r="BN9" s="569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</row>
    <row r="10" spans="1:84" ht="30" customHeight="1">
      <c r="A10" s="574">
        <v>4</v>
      </c>
      <c r="B10" s="575" t="str">
        <f>'参加チーム(卒業)'!E4</f>
        <v>篠原ジュニア野球クラブ</v>
      </c>
      <c r="C10" s="194" t="str">
        <f>IF(L4="","",L4)</f>
        <v>/</v>
      </c>
      <c r="D10" s="570" t="str">
        <f>IF(C11&gt;E11,"○",IF(C11&lt;E11,"●",IF(C11="","","△")))</f>
        <v/>
      </c>
      <c r="E10" s="571"/>
      <c r="F10" s="194" t="str">
        <f>IF(L6="","",L6)</f>
        <v>/</v>
      </c>
      <c r="G10" s="570" t="str">
        <f>IF(F11&gt;H11,"○",IF(F11&lt;H11,"●",IF(F11="","","△")))</f>
        <v/>
      </c>
      <c r="H10" s="571"/>
      <c r="I10" s="194" t="str">
        <f>IF(L8="","",L8)</f>
        <v>/</v>
      </c>
      <c r="J10" s="570" t="str">
        <f>IF(I11&gt;K11,"○",IF(I11&lt;K11,"●",IF(I11="","","△")))</f>
        <v/>
      </c>
      <c r="K10" s="571"/>
      <c r="L10" s="572"/>
      <c r="M10" s="572"/>
      <c r="N10" s="572"/>
      <c r="O10" s="195" t="s">
        <v>109</v>
      </c>
      <c r="P10" s="570" t="str">
        <f>IF(O11&gt;Q11,"○",IF(O11&lt;Q11,"●",IF(O11="","","△")))</f>
        <v/>
      </c>
      <c r="Q10" s="571"/>
      <c r="R10" s="195" t="s">
        <v>109</v>
      </c>
      <c r="S10" s="570" t="str">
        <f>IF(R11&gt;T11,"○",IF(R11&lt;T11,"●",IF(R11="","","△")))</f>
        <v/>
      </c>
      <c r="T10" s="571"/>
      <c r="U10" s="195" t="s">
        <v>109</v>
      </c>
      <c r="V10" s="570" t="str">
        <f>IF(U11&gt;W11,"○",IF(U11&lt;W11,"●",IF(U11="","","△")))</f>
        <v/>
      </c>
      <c r="W10" s="571"/>
      <c r="X10" s="195" t="s">
        <v>109</v>
      </c>
      <c r="Y10" s="570" t="str">
        <f>IF(X11&gt;Z11,"○",IF(X11&lt;Z11,"●",IF(X11="","","△")))</f>
        <v/>
      </c>
      <c r="Z10" s="571"/>
      <c r="AA10" s="195" t="s">
        <v>109</v>
      </c>
      <c r="AB10" s="570" t="str">
        <f>IF(AA11&gt;AC11,"○",IF(AA11&lt;AC11,"●",IF(AA11="","","△")))</f>
        <v/>
      </c>
      <c r="AC10" s="571"/>
      <c r="AD10" s="195" t="s">
        <v>109</v>
      </c>
      <c r="AE10" s="570" t="str">
        <f>IF(AD11&gt;AF11,"○",IF(AD11&lt;AF11,"●",IF(AD11="","","△")))</f>
        <v/>
      </c>
      <c r="AF10" s="571"/>
      <c r="AG10" s="195" t="s">
        <v>109</v>
      </c>
      <c r="AH10" s="570" t="str">
        <f>IF(AG11&gt;AI11,"○",IF(AG11&lt;AI11,"●",IF(AG11="","","△")))</f>
        <v/>
      </c>
      <c r="AI10" s="571"/>
      <c r="AJ10" s="195" t="s">
        <v>109</v>
      </c>
      <c r="AK10" s="570" t="str">
        <f>IF(AJ11&gt;AL11,"○",IF(AJ11&lt;AL11,"●",IF(AJ11="","","△")))</f>
        <v/>
      </c>
      <c r="AL10" s="571"/>
      <c r="AM10" s="195" t="s">
        <v>109</v>
      </c>
      <c r="AN10" s="570" t="str">
        <f>IF(AM11&gt;AO11,"○",IF(AM11&lt;AO11,"●",IF(AM11="","","△")))</f>
        <v/>
      </c>
      <c r="AO10" s="571"/>
      <c r="AP10" s="195" t="s">
        <v>109</v>
      </c>
      <c r="AQ10" s="570" t="str">
        <f>IF(AP11&gt;AR11,"○",IF(AP11&lt;AR11,"●",IF(AP11="","","△")))</f>
        <v/>
      </c>
      <c r="AR10" s="571"/>
      <c r="AS10" s="195" t="s">
        <v>109</v>
      </c>
      <c r="AT10" s="570" t="str">
        <f>IF(AS11&gt;AU11,"○",IF(AS11&lt;AU11,"●",IF(AS11="","","△")))</f>
        <v/>
      </c>
      <c r="AU10" s="571"/>
      <c r="AV10" s="579"/>
      <c r="AW10" s="578">
        <f>COUNTIF($C10:$AU11,"○")</f>
        <v>0</v>
      </c>
      <c r="AX10" s="578">
        <f>COUNTIF($C10:$AU11,"●")</f>
        <v>0</v>
      </c>
      <c r="AY10" s="578">
        <f>COUNTIF($C10:$AU11,"△")</f>
        <v>0</v>
      </c>
      <c r="AZ10" s="576">
        <f>SUM(AS11,AP11,AM11,AJ11,AG11,AD11,AA11,X11,U11,R11,O11,L11,I11,F11,C11)</f>
        <v>0</v>
      </c>
      <c r="BA10" s="576">
        <f>SUM(AU11,AR11,AO11,AL11,AI11,AF11,AC11,Z11,W11,T11,Q11,N11,K11,H11,E11)</f>
        <v>0</v>
      </c>
      <c r="BB10" s="576">
        <f>AZ10-BA10</f>
        <v>0</v>
      </c>
      <c r="BC10" s="577" t="str">
        <f>IF(AND(AW10=0,AX10=0,AY10=0),"",RANK(BE10,BE$4:BE$33))</f>
        <v/>
      </c>
      <c r="BD10" s="373" t="str">
        <f>IF(BG10=0,MAX(C10,F10,I10,L10,O10,R10,U10,X10,AA10,AE10,AD10,AG10,AJ10,AM10,AP10,AS10),"")</f>
        <v/>
      </c>
      <c r="BE10" s="568">
        <f t="shared" ref="BE10" si="34">IF(AND(AW10=0,AX10=0,AY10=0),-99999,100000*AW10+10000*AY10-BF10)</f>
        <v>-99999</v>
      </c>
      <c r="BF10" s="568">
        <f>RANK(BB10,BB$4:BB$33)</f>
        <v>1</v>
      </c>
      <c r="BG10" s="589">
        <f t="shared" ref="BG10" si="35">$BG$2-SUM(BH10:BN11)</f>
        <v>14</v>
      </c>
      <c r="BH10" s="569">
        <f t="shared" ref="BH10:BN10" si="36">COUNTIF($BP10:$CD11,BH$3)</f>
        <v>0</v>
      </c>
      <c r="BI10" s="569">
        <f t="shared" si="36"/>
        <v>0</v>
      </c>
      <c r="BJ10" s="569">
        <f t="shared" si="36"/>
        <v>0</v>
      </c>
      <c r="BK10" s="569">
        <f t="shared" si="36"/>
        <v>0</v>
      </c>
      <c r="BL10" s="569">
        <f t="shared" si="36"/>
        <v>0</v>
      </c>
      <c r="BM10" s="569">
        <f t="shared" si="36"/>
        <v>0</v>
      </c>
      <c r="BN10" s="569">
        <f t="shared" si="36"/>
        <v>0</v>
      </c>
      <c r="BP10" s="568" t="str">
        <f t="shared" ref="BP10" si="37">IF(OR(C10=0,C10="/"),"",MONTH(C10))</f>
        <v/>
      </c>
      <c r="BQ10" s="568" t="str">
        <f t="shared" ref="BQ10" si="38">IF(OR(F10=0,F10="/"),"",MONTH(F10))</f>
        <v/>
      </c>
      <c r="BR10" s="568" t="str">
        <f t="shared" ref="BR10" si="39">IF(OR(I10=0,I10="/"),"",MONTH(I10))</f>
        <v/>
      </c>
      <c r="BS10" s="568" t="str">
        <f t="shared" ref="BS10" si="40">IF(OR(L10=0,L10="/"),"",MONTH(L10))</f>
        <v/>
      </c>
      <c r="BT10" s="568" t="str">
        <f t="shared" ref="BT10" si="41">IF(OR(O10=0,O10="/"),"",MONTH(O10))</f>
        <v/>
      </c>
      <c r="BU10" s="568" t="str">
        <f t="shared" ref="BU10" si="42">IF(OR(R10=0,R10="/"),"",MONTH(R10))</f>
        <v/>
      </c>
      <c r="BV10" s="568" t="str">
        <f t="shared" ref="BV10" si="43">IF(OR(U10=0,U10="/"),"",MONTH(U10))</f>
        <v/>
      </c>
      <c r="BW10" s="568" t="str">
        <f t="shared" ref="BW10" si="44">IF(OR(X10=0,X10="/"),"",MONTH(X10))</f>
        <v/>
      </c>
      <c r="BX10" s="568" t="str">
        <f t="shared" ref="BX10" si="45">IF(OR(AA10=0,AA10="/"),"",MONTH(AA10))</f>
        <v/>
      </c>
      <c r="BY10" s="568" t="str">
        <f t="shared" ref="BY10" si="46">IF(OR(AD10=0,AD10="/"),"",MONTH(AD10))</f>
        <v/>
      </c>
      <c r="BZ10" s="568" t="str">
        <f t="shared" ref="BZ10" si="47">IF(OR(AG10=0,AG10="/"),"",MONTH(AG10))</f>
        <v/>
      </c>
      <c r="CA10" s="568" t="str">
        <f t="shared" ref="CA10" si="48">IF(OR(AJ10=0,AJ10="/"),"",MONTH(AJ10))</f>
        <v/>
      </c>
      <c r="CB10" s="568" t="str">
        <f t="shared" ref="CB10" si="49">IF(OR(AM10=0,AM10="/"),"",MONTH(AM10))</f>
        <v/>
      </c>
      <c r="CC10" s="568" t="str">
        <f t="shared" ref="CC10" si="50">IF(OR(AP10=0,AP10="/"),"",MONTH(AP10))</f>
        <v/>
      </c>
      <c r="CD10" s="568" t="str">
        <f t="shared" ref="CD10" si="51">IF(OR(AS10=0,AS10="/"),"",MONTH(AS10))</f>
        <v/>
      </c>
    </row>
    <row r="11" spans="1:84" ht="30" customHeight="1">
      <c r="A11" s="574"/>
      <c r="B11" s="575"/>
      <c r="C11" s="139" t="str">
        <f>IF(N5="","",N5)</f>
        <v/>
      </c>
      <c r="D11" s="137" t="str">
        <f>M5</f>
        <v/>
      </c>
      <c r="E11" s="140" t="str">
        <f>IF(L5="","",L5)</f>
        <v/>
      </c>
      <c r="F11" s="139" t="str">
        <f>IF(N7="","",N7)</f>
        <v/>
      </c>
      <c r="G11" s="137" t="str">
        <f>M7</f>
        <v/>
      </c>
      <c r="H11" s="140" t="str">
        <f>IF(L7="","",L7)</f>
        <v/>
      </c>
      <c r="I11" s="139" t="str">
        <f>IF(N9="","",N9)</f>
        <v/>
      </c>
      <c r="J11" s="137" t="str">
        <f>M9</f>
        <v/>
      </c>
      <c r="K11" s="140" t="str">
        <f>IF(L9="","",L9)</f>
        <v/>
      </c>
      <c r="L11" s="572"/>
      <c r="M11" s="572"/>
      <c r="N11" s="572"/>
      <c r="O11" s="136"/>
      <c r="P11" s="137" t="str">
        <f>IF(O11&gt;="","","－")</f>
        <v/>
      </c>
      <c r="Q11" s="138"/>
      <c r="R11" s="136"/>
      <c r="S11" s="137" t="str">
        <f>IF(R11&gt;="","","－")</f>
        <v/>
      </c>
      <c r="T11" s="138"/>
      <c r="U11" s="136"/>
      <c r="V11" s="137" t="str">
        <f>IF(U11&gt;="","","－")</f>
        <v/>
      </c>
      <c r="W11" s="138"/>
      <c r="X11" s="136"/>
      <c r="Y11" s="137" t="str">
        <f>IF(X11&gt;="","","－")</f>
        <v/>
      </c>
      <c r="Z11" s="138"/>
      <c r="AA11" s="136"/>
      <c r="AB11" s="137" t="str">
        <f>IF(AA11&gt;="","","－")</f>
        <v/>
      </c>
      <c r="AC11" s="138"/>
      <c r="AD11" s="136"/>
      <c r="AE11" s="137" t="str">
        <f>IF(AD11&gt;="","","－")</f>
        <v/>
      </c>
      <c r="AF11" s="138"/>
      <c r="AG11" s="136"/>
      <c r="AH11" s="137" t="str">
        <f>IF(AG11&gt;="","","－")</f>
        <v/>
      </c>
      <c r="AI11" s="138"/>
      <c r="AJ11" s="136"/>
      <c r="AK11" s="137" t="str">
        <f>IF(AJ11&gt;="","","－")</f>
        <v/>
      </c>
      <c r="AL11" s="138"/>
      <c r="AM11" s="136"/>
      <c r="AN11" s="137" t="str">
        <f>IF(AM11&gt;="","","－")</f>
        <v/>
      </c>
      <c r="AO11" s="138"/>
      <c r="AP11" s="136"/>
      <c r="AQ11" s="137" t="str">
        <f>IF(AP11&gt;="","","－")</f>
        <v/>
      </c>
      <c r="AR11" s="138"/>
      <c r="AS11" s="136"/>
      <c r="AT11" s="137" t="str">
        <f>IF(AS11&gt;="","","－")</f>
        <v/>
      </c>
      <c r="AU11" s="138"/>
      <c r="AV11" s="579"/>
      <c r="AW11" s="578"/>
      <c r="AX11" s="578"/>
      <c r="AY11" s="578"/>
      <c r="AZ11" s="576"/>
      <c r="BA11" s="576"/>
      <c r="BB11" s="576"/>
      <c r="BC11" s="577"/>
      <c r="BE11" s="568"/>
      <c r="BF11" s="568"/>
      <c r="BG11" s="589"/>
      <c r="BH11" s="569"/>
      <c r="BI11" s="569"/>
      <c r="BJ11" s="569"/>
      <c r="BK11" s="569"/>
      <c r="BL11" s="569"/>
      <c r="BM11" s="569"/>
      <c r="BN11" s="569"/>
      <c r="BP11" s="568"/>
      <c r="BQ11" s="568"/>
      <c r="BR11" s="568"/>
      <c r="BS11" s="568"/>
      <c r="BT11" s="568"/>
      <c r="BU11" s="568"/>
      <c r="BV11" s="568"/>
      <c r="BW11" s="568"/>
      <c r="BX11" s="568"/>
      <c r="BY11" s="568"/>
      <c r="BZ11" s="568"/>
      <c r="CA11" s="568"/>
      <c r="CB11" s="568"/>
      <c r="CC11" s="568"/>
      <c r="CD11" s="568"/>
    </row>
    <row r="12" spans="1:84" ht="30" customHeight="1">
      <c r="A12" s="574">
        <v>5</v>
      </c>
      <c r="B12" s="575" t="str">
        <f>'参加チーム(卒業)'!E5</f>
        <v>長久手少年野球クラブＡ２</v>
      </c>
      <c r="C12" s="194" t="str">
        <f>IF(O4="","",O4)</f>
        <v>/</v>
      </c>
      <c r="D12" s="570" t="str">
        <f>IF(C13&gt;E13,"○",IF(C13&lt;E13,"●",IF(C13="","","△")))</f>
        <v/>
      </c>
      <c r="E12" s="571"/>
      <c r="F12" s="194" t="str">
        <f>IF(O6="","",O6)</f>
        <v>/</v>
      </c>
      <c r="G12" s="570" t="str">
        <f>IF(F13&gt;H13,"○",IF(F13&lt;H13,"●",IF(F13="","","△")))</f>
        <v/>
      </c>
      <c r="H12" s="571"/>
      <c r="I12" s="194" t="str">
        <f>IF(O8="","",O8)</f>
        <v>/</v>
      </c>
      <c r="J12" s="570" t="str">
        <f>IF(I13&gt;K13,"○",IF(I13&lt;K13,"●",IF(I13="","","△")))</f>
        <v/>
      </c>
      <c r="K12" s="571"/>
      <c r="L12" s="194" t="str">
        <f>IF(O10="","",O10)</f>
        <v>/</v>
      </c>
      <c r="M12" s="570" t="str">
        <f>IF(L13&gt;N13,"○",IF(L13&lt;N13,"●",IF(L13="","","△")))</f>
        <v/>
      </c>
      <c r="N12" s="571"/>
      <c r="O12" s="572"/>
      <c r="P12" s="572"/>
      <c r="Q12" s="572"/>
      <c r="R12" s="195" t="s">
        <v>109</v>
      </c>
      <c r="S12" s="570" t="str">
        <f>IF(R13&gt;T13,"○",IF(R13&lt;T13,"●",IF(R13="","","△")))</f>
        <v/>
      </c>
      <c r="T12" s="571"/>
      <c r="U12" s="195" t="s">
        <v>109</v>
      </c>
      <c r="V12" s="570" t="str">
        <f>IF(U13&gt;W13,"○",IF(U13&lt;W13,"●",IF(U13="","","△")))</f>
        <v/>
      </c>
      <c r="W12" s="571"/>
      <c r="X12" s="195" t="s">
        <v>109</v>
      </c>
      <c r="Y12" s="570" t="str">
        <f>IF(X13&gt;Z13,"○",IF(X13&lt;Z13,"●",IF(X13="","","△")))</f>
        <v/>
      </c>
      <c r="Z12" s="571"/>
      <c r="AA12" s="195" t="s">
        <v>109</v>
      </c>
      <c r="AB12" s="570" t="str">
        <f>IF(AA13&gt;AC13,"○",IF(AA13&lt;AC13,"●",IF(AA13="","","△")))</f>
        <v/>
      </c>
      <c r="AC12" s="571"/>
      <c r="AD12" s="195" t="s">
        <v>109</v>
      </c>
      <c r="AE12" s="570" t="str">
        <f>IF(AD13&gt;AF13,"○",IF(AD13&lt;AF13,"●",IF(AD13="","","△")))</f>
        <v/>
      </c>
      <c r="AF12" s="571"/>
      <c r="AG12" s="195" t="s">
        <v>109</v>
      </c>
      <c r="AH12" s="570" t="str">
        <f>IF(AG13&gt;AI13,"○",IF(AG13&lt;AI13,"●",IF(AG13="","","△")))</f>
        <v/>
      </c>
      <c r="AI12" s="571"/>
      <c r="AJ12" s="195" t="s">
        <v>109</v>
      </c>
      <c r="AK12" s="570" t="str">
        <f>IF(AJ13&gt;AL13,"○",IF(AJ13&lt;AL13,"●",IF(AJ13="","","△")))</f>
        <v/>
      </c>
      <c r="AL12" s="571"/>
      <c r="AM12" s="195" t="s">
        <v>109</v>
      </c>
      <c r="AN12" s="570" t="str">
        <f>IF(AM13&gt;AO13,"○",IF(AM13&lt;AO13,"●",IF(AM13="","","△")))</f>
        <v/>
      </c>
      <c r="AO12" s="571"/>
      <c r="AP12" s="195" t="s">
        <v>109</v>
      </c>
      <c r="AQ12" s="570" t="str">
        <f>IF(AP13&gt;AR13,"○",IF(AP13&lt;AR13,"●",IF(AP13="","","△")))</f>
        <v/>
      </c>
      <c r="AR12" s="571"/>
      <c r="AS12" s="195" t="s">
        <v>109</v>
      </c>
      <c r="AT12" s="570" t="str">
        <f>IF(AS13&gt;AU13,"○",IF(AS13&lt;AU13,"●",IF(AS13="","","△")))</f>
        <v/>
      </c>
      <c r="AU12" s="571"/>
      <c r="AV12" s="579"/>
      <c r="AW12" s="578">
        <f>COUNTIF($C12:$AU13,"○")</f>
        <v>0</v>
      </c>
      <c r="AX12" s="578">
        <f>COUNTIF($C12:$AU13,"●")</f>
        <v>0</v>
      </c>
      <c r="AY12" s="578">
        <f>COUNTIF($C12:$AU13,"△")</f>
        <v>0</v>
      </c>
      <c r="AZ12" s="576">
        <f>SUM(AS13,AP13,AM13,AJ13,AG13,AD13,AA13,X13,U13,R13,O13,L13,I13,F13,C13)</f>
        <v>0</v>
      </c>
      <c r="BA12" s="576">
        <f>SUM(AU13,AR13,AO13,AL13,AI13,AF13,AC13,Z13,W13,T13,Q13,N13,K13,H13,E13)</f>
        <v>0</v>
      </c>
      <c r="BB12" s="576">
        <f>AZ12-BA12</f>
        <v>0</v>
      </c>
      <c r="BC12" s="577" t="str">
        <f>IF(AND(AW12=0,AX12=0,AY12=0),"",RANK(BE12,BE$4:BE$33))</f>
        <v/>
      </c>
      <c r="BD12" s="373" t="str">
        <f>IF(BG12=0,MAX(C12,F12,I12,L12,O12,R12,U12,X12,AA12,AE12,AD12,AG12,AJ12,AM12,AP12,AS12),"")</f>
        <v/>
      </c>
      <c r="BE12" s="568">
        <f t="shared" ref="BE12" si="52">IF(AND(AW12=0,AX12=0,AY12=0),-99999,100000*AW12+10000*AY12-BF12)</f>
        <v>-99999</v>
      </c>
      <c r="BF12" s="568">
        <f>RANK(BB12,BB$4:BB$33)</f>
        <v>1</v>
      </c>
      <c r="BG12" s="589">
        <f t="shared" ref="BG12" si="53">$BG$2-SUM(BH12:BN13)</f>
        <v>14</v>
      </c>
      <c r="BH12" s="569">
        <f t="shared" ref="BH12:BN12" si="54">COUNTIF($BP12:$CD13,BH$3)</f>
        <v>0</v>
      </c>
      <c r="BI12" s="569">
        <f t="shared" si="54"/>
        <v>0</v>
      </c>
      <c r="BJ12" s="569">
        <f t="shared" si="54"/>
        <v>0</v>
      </c>
      <c r="BK12" s="569">
        <f t="shared" si="54"/>
        <v>0</v>
      </c>
      <c r="BL12" s="569">
        <f t="shared" si="54"/>
        <v>0</v>
      </c>
      <c r="BM12" s="569">
        <f t="shared" si="54"/>
        <v>0</v>
      </c>
      <c r="BN12" s="569">
        <f t="shared" si="54"/>
        <v>0</v>
      </c>
      <c r="BP12" s="568" t="str">
        <f t="shared" ref="BP12" si="55">IF(OR(C12=0,C12="/"),"",MONTH(C12))</f>
        <v/>
      </c>
      <c r="BQ12" s="568" t="str">
        <f t="shared" ref="BQ12" si="56">IF(OR(F12=0,F12="/"),"",MONTH(F12))</f>
        <v/>
      </c>
      <c r="BR12" s="568" t="str">
        <f t="shared" ref="BR12" si="57">IF(OR(I12=0,I12="/"),"",MONTH(I12))</f>
        <v/>
      </c>
      <c r="BS12" s="568" t="str">
        <f t="shared" ref="BS12" si="58">IF(OR(L12=0,L12="/"),"",MONTH(L12))</f>
        <v/>
      </c>
      <c r="BT12" s="568" t="str">
        <f t="shared" ref="BT12" si="59">IF(OR(O12=0,O12="/"),"",MONTH(O12))</f>
        <v/>
      </c>
      <c r="BU12" s="568" t="str">
        <f t="shared" ref="BU12" si="60">IF(OR(R12=0,R12="/"),"",MONTH(R12))</f>
        <v/>
      </c>
      <c r="BV12" s="568" t="str">
        <f t="shared" ref="BV12" si="61">IF(OR(U12=0,U12="/"),"",MONTH(U12))</f>
        <v/>
      </c>
      <c r="BW12" s="568" t="str">
        <f t="shared" ref="BW12" si="62">IF(OR(X12=0,X12="/"),"",MONTH(X12))</f>
        <v/>
      </c>
      <c r="BX12" s="568" t="str">
        <f t="shared" ref="BX12" si="63">IF(OR(AA12=0,AA12="/"),"",MONTH(AA12))</f>
        <v/>
      </c>
      <c r="BY12" s="568" t="str">
        <f t="shared" ref="BY12" si="64">IF(OR(AD12=0,AD12="/"),"",MONTH(AD12))</f>
        <v/>
      </c>
      <c r="BZ12" s="568" t="str">
        <f t="shared" ref="BZ12" si="65">IF(OR(AG12=0,AG12="/"),"",MONTH(AG12))</f>
        <v/>
      </c>
      <c r="CA12" s="568" t="str">
        <f t="shared" ref="CA12" si="66">IF(OR(AJ12=0,AJ12="/"),"",MONTH(AJ12))</f>
        <v/>
      </c>
      <c r="CB12" s="568" t="str">
        <f t="shared" ref="CB12" si="67">IF(OR(AM12=0,AM12="/"),"",MONTH(AM12))</f>
        <v/>
      </c>
      <c r="CC12" s="568" t="str">
        <f t="shared" ref="CC12" si="68">IF(OR(AP12=0,AP12="/"),"",MONTH(AP12))</f>
        <v/>
      </c>
      <c r="CD12" s="568" t="str">
        <f t="shared" ref="CD12" si="69">IF(OR(AS12=0,AS12="/"),"",MONTH(AS12))</f>
        <v/>
      </c>
    </row>
    <row r="13" spans="1:84" ht="30" customHeight="1">
      <c r="A13" s="574"/>
      <c r="B13" s="575"/>
      <c r="C13" s="139" t="str">
        <f>IF(Q5="","",Q5)</f>
        <v/>
      </c>
      <c r="D13" s="137" t="str">
        <f>P5</f>
        <v/>
      </c>
      <c r="E13" s="140" t="str">
        <f>IF(O5="","",O5)</f>
        <v/>
      </c>
      <c r="F13" s="139" t="str">
        <f>IF(Q7="","",Q7)</f>
        <v/>
      </c>
      <c r="G13" s="137" t="str">
        <f>P7</f>
        <v/>
      </c>
      <c r="H13" s="140" t="str">
        <f>IF(O7="","",O7)</f>
        <v/>
      </c>
      <c r="I13" s="139" t="str">
        <f>IF(Q9="","",Q9)</f>
        <v/>
      </c>
      <c r="J13" s="137" t="str">
        <f>P9</f>
        <v/>
      </c>
      <c r="K13" s="140" t="str">
        <f>IF(O9="","",O9)</f>
        <v/>
      </c>
      <c r="L13" s="139" t="str">
        <f>IF(Q11="","",Q11)</f>
        <v/>
      </c>
      <c r="M13" s="137" t="str">
        <f>P11</f>
        <v/>
      </c>
      <c r="N13" s="140" t="str">
        <f>IF(O11="","",O11)</f>
        <v/>
      </c>
      <c r="O13" s="572"/>
      <c r="P13" s="572"/>
      <c r="Q13" s="572"/>
      <c r="R13" s="136"/>
      <c r="S13" s="137" t="str">
        <f>IF(R13&gt;="","","－")</f>
        <v/>
      </c>
      <c r="T13" s="138"/>
      <c r="U13" s="136"/>
      <c r="V13" s="137" t="str">
        <f>IF(U13&gt;="","","－")</f>
        <v/>
      </c>
      <c r="W13" s="138"/>
      <c r="X13" s="136"/>
      <c r="Y13" s="137" t="str">
        <f>IF(X13&gt;="","","－")</f>
        <v/>
      </c>
      <c r="Z13" s="138"/>
      <c r="AA13" s="136"/>
      <c r="AB13" s="137" t="str">
        <f>IF(AA13&gt;="","","－")</f>
        <v/>
      </c>
      <c r="AC13" s="138"/>
      <c r="AD13" s="136"/>
      <c r="AE13" s="137" t="str">
        <f>IF(AD13&gt;="","","－")</f>
        <v/>
      </c>
      <c r="AF13" s="138"/>
      <c r="AG13" s="136"/>
      <c r="AH13" s="137" t="str">
        <f>IF(AG13&gt;="","","－")</f>
        <v/>
      </c>
      <c r="AI13" s="138"/>
      <c r="AJ13" s="136"/>
      <c r="AK13" s="137" t="str">
        <f>IF(AJ13&gt;="","","－")</f>
        <v/>
      </c>
      <c r="AL13" s="138"/>
      <c r="AM13" s="136"/>
      <c r="AN13" s="137" t="str">
        <f>IF(AM13&gt;="","","－")</f>
        <v/>
      </c>
      <c r="AO13" s="138"/>
      <c r="AP13" s="136"/>
      <c r="AQ13" s="137" t="str">
        <f>IF(AP13&gt;="","","－")</f>
        <v/>
      </c>
      <c r="AR13" s="138"/>
      <c r="AS13" s="136"/>
      <c r="AT13" s="137" t="str">
        <f>IF(AS13&gt;="","","－")</f>
        <v/>
      </c>
      <c r="AU13" s="138"/>
      <c r="AV13" s="579"/>
      <c r="AW13" s="578"/>
      <c r="AX13" s="578"/>
      <c r="AY13" s="578"/>
      <c r="AZ13" s="576"/>
      <c r="BA13" s="576"/>
      <c r="BB13" s="576"/>
      <c r="BC13" s="577"/>
      <c r="BE13" s="568"/>
      <c r="BF13" s="568"/>
      <c r="BG13" s="589"/>
      <c r="BH13" s="569"/>
      <c r="BI13" s="569"/>
      <c r="BJ13" s="569"/>
      <c r="BK13" s="569"/>
      <c r="BL13" s="569"/>
      <c r="BM13" s="569"/>
      <c r="BN13" s="569"/>
      <c r="BP13" s="568"/>
      <c r="BQ13" s="568"/>
      <c r="BR13" s="568"/>
      <c r="BS13" s="568"/>
      <c r="BT13" s="568"/>
      <c r="BU13" s="568"/>
      <c r="BV13" s="568"/>
      <c r="BW13" s="568"/>
      <c r="BX13" s="568"/>
      <c r="BY13" s="568"/>
      <c r="BZ13" s="568"/>
      <c r="CA13" s="568"/>
      <c r="CB13" s="568"/>
      <c r="CC13" s="568"/>
      <c r="CD13" s="568"/>
    </row>
    <row r="14" spans="1:84" ht="30" customHeight="1">
      <c r="A14" s="574">
        <v>6</v>
      </c>
      <c r="B14" s="575" t="str">
        <f>'参加チーム(卒業)'!E6</f>
        <v>神の倉ホワイトレッズ</v>
      </c>
      <c r="C14" s="194" t="str">
        <f>IF(R4="","",R4)</f>
        <v>/</v>
      </c>
      <c r="D14" s="570" t="str">
        <f>IF(C15&gt;E15,"○",IF(C15&lt;E15,"●",IF(C15="","","△")))</f>
        <v/>
      </c>
      <c r="E14" s="571"/>
      <c r="F14" s="194" t="str">
        <f>IF(R6="","",R6)</f>
        <v>/</v>
      </c>
      <c r="G14" s="570" t="str">
        <f>IF(F15&gt;H15,"○",IF(F15&lt;H15,"●",IF(F15="","","△")))</f>
        <v/>
      </c>
      <c r="H14" s="571"/>
      <c r="I14" s="194" t="str">
        <f>IF(R8="","",R8)</f>
        <v>/</v>
      </c>
      <c r="J14" s="570" t="str">
        <f>IF(I15&gt;K15,"○",IF(I15&lt;K15,"●",IF(I15="","","△")))</f>
        <v/>
      </c>
      <c r="K14" s="571"/>
      <c r="L14" s="194" t="str">
        <f>IF(R10="","",R10)</f>
        <v>/</v>
      </c>
      <c r="M14" s="570" t="str">
        <f>IF(L15&gt;N15,"○",IF(L15&lt;N15,"●",IF(L15="","","△")))</f>
        <v/>
      </c>
      <c r="N14" s="571"/>
      <c r="O14" s="194" t="str">
        <f>IF(R12="","",R12)</f>
        <v>/</v>
      </c>
      <c r="P14" s="570" t="str">
        <f>IF(O15&gt;Q15,"○",IF(O15&lt;Q15,"●",IF(O15="","","△")))</f>
        <v/>
      </c>
      <c r="Q14" s="571"/>
      <c r="R14" s="572"/>
      <c r="S14" s="572"/>
      <c r="T14" s="572"/>
      <c r="U14" s="195" t="s">
        <v>109</v>
      </c>
      <c r="V14" s="570" t="str">
        <f>IF(U15&gt;W15,"○",IF(U15&lt;W15,"●",IF(U15="","","△")))</f>
        <v/>
      </c>
      <c r="W14" s="571"/>
      <c r="X14" s="195" t="s">
        <v>109</v>
      </c>
      <c r="Y14" s="570" t="str">
        <f>IF(X15&gt;Z15,"○",IF(X15&lt;Z15,"●",IF(X15="","","△")))</f>
        <v/>
      </c>
      <c r="Z14" s="571"/>
      <c r="AA14" s="195" t="s">
        <v>109</v>
      </c>
      <c r="AB14" s="570" t="str">
        <f>IF(AA15&gt;AC15,"○",IF(AA15&lt;AC15,"●",IF(AA15="","","△")))</f>
        <v/>
      </c>
      <c r="AC14" s="571"/>
      <c r="AD14" s="195" t="s">
        <v>109</v>
      </c>
      <c r="AE14" s="570" t="str">
        <f>IF(AD15&gt;AF15,"○",IF(AD15&lt;AF15,"●",IF(AD15="","","△")))</f>
        <v/>
      </c>
      <c r="AF14" s="571"/>
      <c r="AG14" s="195" t="s">
        <v>109</v>
      </c>
      <c r="AH14" s="570" t="str">
        <f>IF(AG15&gt;AI15,"○",IF(AG15&lt;AI15,"●",IF(AG15="","","△")))</f>
        <v/>
      </c>
      <c r="AI14" s="571"/>
      <c r="AJ14" s="195" t="s">
        <v>109</v>
      </c>
      <c r="AK14" s="570" t="str">
        <f>IF(AJ15&gt;AL15,"○",IF(AJ15&lt;AL15,"●",IF(AJ15="","","△")))</f>
        <v/>
      </c>
      <c r="AL14" s="571"/>
      <c r="AM14" s="195" t="s">
        <v>109</v>
      </c>
      <c r="AN14" s="570" t="str">
        <f>IF(AM15&gt;AO15,"○",IF(AM15&lt;AO15,"●",IF(AM15="","","△")))</f>
        <v/>
      </c>
      <c r="AO14" s="571"/>
      <c r="AP14" s="195" t="s">
        <v>109</v>
      </c>
      <c r="AQ14" s="570" t="str">
        <f>IF(AP15&gt;AR15,"○",IF(AP15&lt;AR15,"●",IF(AP15="","","△")))</f>
        <v/>
      </c>
      <c r="AR14" s="571"/>
      <c r="AS14" s="195" t="s">
        <v>109</v>
      </c>
      <c r="AT14" s="570" t="str">
        <f>IF(AS15&gt;AU15,"○",IF(AS15&lt;AU15,"●",IF(AS15="","","△")))</f>
        <v/>
      </c>
      <c r="AU14" s="571"/>
      <c r="AV14" s="579"/>
      <c r="AW14" s="578">
        <f>COUNTIF($C14:$AU15,"○")</f>
        <v>0</v>
      </c>
      <c r="AX14" s="578">
        <f>COUNTIF($C14:$AU15,"●")</f>
        <v>0</v>
      </c>
      <c r="AY14" s="578">
        <f>COUNTIF($C14:$AU15,"△")</f>
        <v>0</v>
      </c>
      <c r="AZ14" s="576">
        <f>SUM(AS15,AP15,AM15,AJ15,AG15,AD15,AA15,X15,U15,R15,O15,L15,I15,F15,C15)</f>
        <v>0</v>
      </c>
      <c r="BA14" s="576">
        <f>SUM(AU15,AR15,AO15,AL15,AI15,AF15,AC15,Z15,W15,T15,Q15,N15,K15,H15,E15)</f>
        <v>0</v>
      </c>
      <c r="BB14" s="576">
        <f>AZ14-BA14</f>
        <v>0</v>
      </c>
      <c r="BC14" s="577" t="str">
        <f>IF(AND(AW14=0,AX14=0,AY14=0),"",RANK(BE14,BE$4:BE$33))</f>
        <v/>
      </c>
      <c r="BD14" s="373" t="str">
        <f>IF(BG14=0,MAX(C14,F14,I14,L14,O14,R14,U14,X14,AA14,AE14,AD14,AG14,AJ14,AM14,AP14,AS14),"")</f>
        <v/>
      </c>
      <c r="BE14" s="568">
        <f t="shared" ref="BE14" si="70">IF(AND(AW14=0,AX14=0,AY14=0),-99999,100000*AW14+10000*AY14-BF14)</f>
        <v>-99999</v>
      </c>
      <c r="BF14" s="568">
        <f>RANK(BB14,BB$4:BB$33)</f>
        <v>1</v>
      </c>
      <c r="BG14" s="589">
        <f t="shared" ref="BG14" si="71">$BG$2-SUM(BH14:BN15)</f>
        <v>14</v>
      </c>
      <c r="BH14" s="569">
        <f t="shared" ref="BH14:BN14" si="72">COUNTIF($BP14:$CD15,BH$3)</f>
        <v>0</v>
      </c>
      <c r="BI14" s="569">
        <f t="shared" si="72"/>
        <v>0</v>
      </c>
      <c r="BJ14" s="569">
        <f t="shared" si="72"/>
        <v>0</v>
      </c>
      <c r="BK14" s="569">
        <f t="shared" si="72"/>
        <v>0</v>
      </c>
      <c r="BL14" s="569">
        <f t="shared" si="72"/>
        <v>0</v>
      </c>
      <c r="BM14" s="569">
        <f t="shared" si="72"/>
        <v>0</v>
      </c>
      <c r="BN14" s="569">
        <f t="shared" si="72"/>
        <v>0</v>
      </c>
      <c r="BP14" s="568" t="str">
        <f t="shared" ref="BP14" si="73">IF(OR(C14=0,C14="/"),"",MONTH(C14))</f>
        <v/>
      </c>
      <c r="BQ14" s="568" t="str">
        <f t="shared" ref="BQ14" si="74">IF(OR(F14=0,F14="/"),"",MONTH(F14))</f>
        <v/>
      </c>
      <c r="BR14" s="568" t="str">
        <f t="shared" ref="BR14" si="75">IF(OR(I14=0,I14="/"),"",MONTH(I14))</f>
        <v/>
      </c>
      <c r="BS14" s="568" t="str">
        <f t="shared" ref="BS14" si="76">IF(OR(L14=0,L14="/"),"",MONTH(L14))</f>
        <v/>
      </c>
      <c r="BT14" s="568" t="str">
        <f t="shared" ref="BT14" si="77">IF(OR(O14=0,O14="/"),"",MONTH(O14))</f>
        <v/>
      </c>
      <c r="BU14" s="568" t="str">
        <f t="shared" ref="BU14" si="78">IF(OR(R14=0,R14="/"),"",MONTH(R14))</f>
        <v/>
      </c>
      <c r="BV14" s="568" t="str">
        <f t="shared" ref="BV14" si="79">IF(OR(U14=0,U14="/"),"",MONTH(U14))</f>
        <v/>
      </c>
      <c r="BW14" s="568" t="str">
        <f t="shared" ref="BW14" si="80">IF(OR(X14=0,X14="/"),"",MONTH(X14))</f>
        <v/>
      </c>
      <c r="BX14" s="568" t="str">
        <f t="shared" ref="BX14" si="81">IF(OR(AA14=0,AA14="/"),"",MONTH(AA14))</f>
        <v/>
      </c>
      <c r="BY14" s="568" t="str">
        <f t="shared" ref="BY14" si="82">IF(OR(AD14=0,AD14="/"),"",MONTH(AD14))</f>
        <v/>
      </c>
      <c r="BZ14" s="568" t="str">
        <f t="shared" ref="BZ14" si="83">IF(OR(AG14=0,AG14="/"),"",MONTH(AG14))</f>
        <v/>
      </c>
      <c r="CA14" s="568" t="str">
        <f t="shared" ref="CA14" si="84">IF(OR(AJ14=0,AJ14="/"),"",MONTH(AJ14))</f>
        <v/>
      </c>
      <c r="CB14" s="568" t="str">
        <f t="shared" ref="CB14" si="85">IF(OR(AM14=0,AM14="/"),"",MONTH(AM14))</f>
        <v/>
      </c>
      <c r="CC14" s="568" t="str">
        <f t="shared" ref="CC14" si="86">IF(OR(AP14=0,AP14="/"),"",MONTH(AP14))</f>
        <v/>
      </c>
      <c r="CD14" s="568" t="str">
        <f t="shared" ref="CD14" si="87">IF(OR(AS14=0,AS14="/"),"",MONTH(AS14))</f>
        <v/>
      </c>
    </row>
    <row r="15" spans="1:84" ht="30" customHeight="1">
      <c r="A15" s="574"/>
      <c r="B15" s="575"/>
      <c r="C15" s="139" t="str">
        <f>IF(T5="","",T5)</f>
        <v/>
      </c>
      <c r="D15" s="137" t="str">
        <f>S5</f>
        <v/>
      </c>
      <c r="E15" s="140" t="str">
        <f>IF(R5="","",R5)</f>
        <v/>
      </c>
      <c r="F15" s="139" t="str">
        <f>IF(T7="","",T7)</f>
        <v/>
      </c>
      <c r="G15" s="137" t="str">
        <f>S7</f>
        <v/>
      </c>
      <c r="H15" s="140" t="str">
        <f>IF(R7="","",R7)</f>
        <v/>
      </c>
      <c r="I15" s="139" t="str">
        <f>IF(T9="","",T9)</f>
        <v/>
      </c>
      <c r="J15" s="137" t="str">
        <f>S9</f>
        <v/>
      </c>
      <c r="K15" s="140" t="str">
        <f>IF(R9="","",R9)</f>
        <v/>
      </c>
      <c r="L15" s="139" t="str">
        <f>IF(T11="","",T11)</f>
        <v/>
      </c>
      <c r="M15" s="137" t="str">
        <f>S11</f>
        <v/>
      </c>
      <c r="N15" s="140" t="str">
        <f>IF(R11="","",R11)</f>
        <v/>
      </c>
      <c r="O15" s="139" t="str">
        <f>IF(T13="","",T13)</f>
        <v/>
      </c>
      <c r="P15" s="137" t="str">
        <f>S13</f>
        <v/>
      </c>
      <c r="Q15" s="140" t="str">
        <f>IF(R13="","",R13)</f>
        <v/>
      </c>
      <c r="R15" s="572"/>
      <c r="S15" s="572"/>
      <c r="T15" s="572"/>
      <c r="U15" s="136"/>
      <c r="V15" s="137" t="str">
        <f>IF(U15&gt;="","","－")</f>
        <v/>
      </c>
      <c r="W15" s="138"/>
      <c r="X15" s="136"/>
      <c r="Y15" s="137" t="str">
        <f>IF(X15&gt;="","","－")</f>
        <v/>
      </c>
      <c r="Z15" s="138"/>
      <c r="AA15" s="136"/>
      <c r="AB15" s="137" t="str">
        <f>IF(AA15&gt;="","","－")</f>
        <v/>
      </c>
      <c r="AC15" s="138"/>
      <c r="AD15" s="136"/>
      <c r="AE15" s="137" t="str">
        <f>IF(AD15&gt;="","","－")</f>
        <v/>
      </c>
      <c r="AF15" s="138"/>
      <c r="AG15" s="136"/>
      <c r="AH15" s="137" t="str">
        <f>IF(AG15&gt;="","","－")</f>
        <v/>
      </c>
      <c r="AI15" s="138"/>
      <c r="AJ15" s="136"/>
      <c r="AK15" s="137" t="str">
        <f>IF(AJ15&gt;="","","－")</f>
        <v/>
      </c>
      <c r="AL15" s="138"/>
      <c r="AM15" s="136"/>
      <c r="AN15" s="137" t="str">
        <f>IF(AM15&gt;="","","－")</f>
        <v/>
      </c>
      <c r="AO15" s="138"/>
      <c r="AP15" s="136"/>
      <c r="AQ15" s="137" t="str">
        <f>IF(AP15&gt;="","","－")</f>
        <v/>
      </c>
      <c r="AR15" s="138"/>
      <c r="AS15" s="136"/>
      <c r="AT15" s="137" t="str">
        <f>IF(AS15&gt;="","","－")</f>
        <v/>
      </c>
      <c r="AU15" s="138"/>
      <c r="AV15" s="579"/>
      <c r="AW15" s="578"/>
      <c r="AX15" s="578"/>
      <c r="AY15" s="578"/>
      <c r="AZ15" s="576"/>
      <c r="BA15" s="576"/>
      <c r="BB15" s="576"/>
      <c r="BC15" s="577"/>
      <c r="BE15" s="568"/>
      <c r="BF15" s="568"/>
      <c r="BG15" s="589"/>
      <c r="BH15" s="569"/>
      <c r="BI15" s="569"/>
      <c r="BJ15" s="569"/>
      <c r="BK15" s="569"/>
      <c r="BL15" s="569"/>
      <c r="BM15" s="569"/>
      <c r="BN15" s="569"/>
      <c r="BP15" s="568"/>
      <c r="BQ15" s="568"/>
      <c r="BR15" s="568"/>
      <c r="BS15" s="568"/>
      <c r="BT15" s="568"/>
      <c r="BU15" s="568"/>
      <c r="BV15" s="568"/>
      <c r="BW15" s="568"/>
      <c r="BX15" s="568"/>
      <c r="BY15" s="568"/>
      <c r="BZ15" s="568"/>
      <c r="CA15" s="568"/>
      <c r="CB15" s="568"/>
      <c r="CC15" s="568"/>
      <c r="CD15" s="568"/>
    </row>
    <row r="16" spans="1:84" ht="30" customHeight="1">
      <c r="A16" s="574">
        <v>7</v>
      </c>
      <c r="B16" s="575" t="str">
        <f>'参加チーム(卒業)'!E7</f>
        <v>東山ジュニアスターズ</v>
      </c>
      <c r="C16" s="194" t="str">
        <f>IF(U4="","",U4)</f>
        <v>/</v>
      </c>
      <c r="D16" s="570" t="str">
        <f>IF(C17&gt;E17,"○",IF(C17&lt;E17,"●",IF(C17="","","△")))</f>
        <v/>
      </c>
      <c r="E16" s="571"/>
      <c r="F16" s="194" t="str">
        <f>IF(U6="","",U6)</f>
        <v>/</v>
      </c>
      <c r="G16" s="570" t="str">
        <f>IF(F17&gt;H17,"○",IF(F17&lt;H17,"●",IF(F17="","","△")))</f>
        <v/>
      </c>
      <c r="H16" s="571"/>
      <c r="I16" s="194" t="str">
        <f>IF(U8="","",U8)</f>
        <v>/</v>
      </c>
      <c r="J16" s="570" t="str">
        <f>IF(I17&gt;K17,"○",IF(I17&lt;K17,"●",IF(I17="","","△")))</f>
        <v/>
      </c>
      <c r="K16" s="571"/>
      <c r="L16" s="194" t="str">
        <f>IF(U10="","",U10)</f>
        <v>/</v>
      </c>
      <c r="M16" s="570" t="str">
        <f>IF(L17&gt;N17,"○",IF(L17&lt;N17,"●",IF(L17="","","△")))</f>
        <v/>
      </c>
      <c r="N16" s="571"/>
      <c r="O16" s="194" t="str">
        <f>IF(U12="","",U12)</f>
        <v>/</v>
      </c>
      <c r="P16" s="570" t="str">
        <f>IF(O17&gt;Q17,"○",IF(O17&lt;Q17,"●",IF(O17="","","△")))</f>
        <v/>
      </c>
      <c r="Q16" s="571"/>
      <c r="R16" s="194" t="str">
        <f>IF(U14="","",U14)</f>
        <v>/</v>
      </c>
      <c r="S16" s="570" t="str">
        <f>IF(R17&gt;T17,"○",IF(R17&lt;T17,"●",IF(R17="","","△")))</f>
        <v/>
      </c>
      <c r="T16" s="571"/>
      <c r="U16" s="572"/>
      <c r="V16" s="572"/>
      <c r="W16" s="572"/>
      <c r="X16" s="195" t="s">
        <v>109</v>
      </c>
      <c r="Y16" s="570" t="str">
        <f>IF(X17&gt;Z17,"○",IF(X17&lt;Z17,"●",IF(X17="","","△")))</f>
        <v/>
      </c>
      <c r="Z16" s="571"/>
      <c r="AA16" s="195" t="s">
        <v>109</v>
      </c>
      <c r="AB16" s="570" t="str">
        <f>IF(AA17&gt;AC17,"○",IF(AA17&lt;AC17,"●",IF(AA17="","","△")))</f>
        <v/>
      </c>
      <c r="AC16" s="571"/>
      <c r="AD16" s="195" t="s">
        <v>109</v>
      </c>
      <c r="AE16" s="570" t="str">
        <f>IF(AD17&gt;AF17,"○",IF(AD17&lt;AF17,"●",IF(AD17="","","△")))</f>
        <v/>
      </c>
      <c r="AF16" s="571"/>
      <c r="AG16" s="195" t="s">
        <v>109</v>
      </c>
      <c r="AH16" s="570" t="str">
        <f>IF(AG17&gt;AI17,"○",IF(AG17&lt;AI17,"●",IF(AG17="","","△")))</f>
        <v/>
      </c>
      <c r="AI16" s="571"/>
      <c r="AJ16" s="195" t="s">
        <v>109</v>
      </c>
      <c r="AK16" s="570" t="str">
        <f>IF(AJ17&gt;AL17,"○",IF(AJ17&lt;AL17,"●",IF(AJ17="","","△")))</f>
        <v/>
      </c>
      <c r="AL16" s="571"/>
      <c r="AM16" s="195" t="s">
        <v>109</v>
      </c>
      <c r="AN16" s="570" t="str">
        <f>IF(AM17&gt;AO17,"○",IF(AM17&lt;AO17,"●",IF(AM17="","","△")))</f>
        <v/>
      </c>
      <c r="AO16" s="571"/>
      <c r="AP16" s="195" t="s">
        <v>109</v>
      </c>
      <c r="AQ16" s="570" t="str">
        <f>IF(AP17&gt;AR17,"○",IF(AP17&lt;AR17,"●",IF(AP17="","","△")))</f>
        <v/>
      </c>
      <c r="AR16" s="571"/>
      <c r="AS16" s="195" t="s">
        <v>109</v>
      </c>
      <c r="AT16" s="570" t="str">
        <f>IF(AS17&gt;AU17,"○",IF(AS17&lt;AU17,"●",IF(AS17="","","△")))</f>
        <v/>
      </c>
      <c r="AU16" s="571"/>
      <c r="AV16" s="579"/>
      <c r="AW16" s="578">
        <f>COUNTIF($C16:$AU17,"○")</f>
        <v>0</v>
      </c>
      <c r="AX16" s="578">
        <f>COUNTIF($C16:$AU17,"●")</f>
        <v>0</v>
      </c>
      <c r="AY16" s="578">
        <f>COUNTIF($C16:$AU17,"△")</f>
        <v>0</v>
      </c>
      <c r="AZ16" s="576">
        <f>SUM(AS17,AP17,AM17,AJ17,AG17,AD17,AA17,X17,U17,R17,O17,L17,I17,F17,C17)</f>
        <v>0</v>
      </c>
      <c r="BA16" s="576">
        <f>SUM(AU17,AR17,AO17,AL17,AI17,AF17,AC17,Z17,W17,T17,Q17,N17,K17,H17,E17)</f>
        <v>0</v>
      </c>
      <c r="BB16" s="576">
        <f>AZ16-BA16</f>
        <v>0</v>
      </c>
      <c r="BC16" s="577" t="str">
        <f>IF(AND(AW16=0,AX16=0,AY16=0),"",RANK(BE16,BE$4:BE$33))</f>
        <v/>
      </c>
      <c r="BD16" s="373" t="str">
        <f>IF(BG16=0,MAX(C16,F16,I16,L16,O16,R16,U16,X16,AA16,AE16,AD16,AG16,AJ16,AM16,AP16,AS16),"")</f>
        <v/>
      </c>
      <c r="BE16" s="568">
        <f t="shared" ref="BE16:BE32" si="88">IF(AND(AW16=0,AX16=0,AY16=0),-99999,100000*AW16+10000*AY16-BF16)</f>
        <v>-99999</v>
      </c>
      <c r="BF16" s="568">
        <f>RANK(BB16,BB$4:BB$33)</f>
        <v>1</v>
      </c>
      <c r="BG16" s="589">
        <f t="shared" ref="BG16" si="89">$BG$2-SUM(BH16:BN17)</f>
        <v>14</v>
      </c>
      <c r="BH16" s="569">
        <f t="shared" ref="BH16:BN16" si="90">COUNTIF($BP16:$CD17,BH$3)</f>
        <v>0</v>
      </c>
      <c r="BI16" s="569">
        <f t="shared" si="90"/>
        <v>0</v>
      </c>
      <c r="BJ16" s="569">
        <f t="shared" si="90"/>
        <v>0</v>
      </c>
      <c r="BK16" s="569">
        <f t="shared" si="90"/>
        <v>0</v>
      </c>
      <c r="BL16" s="569">
        <f t="shared" si="90"/>
        <v>0</v>
      </c>
      <c r="BM16" s="569">
        <f t="shared" si="90"/>
        <v>0</v>
      </c>
      <c r="BN16" s="569">
        <f t="shared" si="90"/>
        <v>0</v>
      </c>
      <c r="BP16" s="568" t="str">
        <f t="shared" ref="BP16" si="91">IF(OR(C16=0,C16="/"),"",MONTH(C16))</f>
        <v/>
      </c>
      <c r="BQ16" s="568" t="str">
        <f t="shared" ref="BQ16" si="92">IF(OR(F16=0,F16="/"),"",MONTH(F16))</f>
        <v/>
      </c>
      <c r="BR16" s="568" t="str">
        <f t="shared" ref="BR16" si="93">IF(OR(I16=0,I16="/"),"",MONTH(I16))</f>
        <v/>
      </c>
      <c r="BS16" s="568" t="str">
        <f t="shared" ref="BS16" si="94">IF(OR(L16=0,L16="/"),"",MONTH(L16))</f>
        <v/>
      </c>
      <c r="BT16" s="568" t="str">
        <f t="shared" ref="BT16" si="95">IF(OR(O16=0,O16="/"),"",MONTH(O16))</f>
        <v/>
      </c>
      <c r="BU16" s="568" t="str">
        <f t="shared" ref="BU16" si="96">IF(OR(R16=0,R16="/"),"",MONTH(R16))</f>
        <v/>
      </c>
      <c r="BV16" s="568" t="str">
        <f t="shared" ref="BV16" si="97">IF(OR(U16=0,U16="/"),"",MONTH(U16))</f>
        <v/>
      </c>
      <c r="BW16" s="568" t="str">
        <f t="shared" ref="BW16" si="98">IF(OR(X16=0,X16="/"),"",MONTH(X16))</f>
        <v/>
      </c>
      <c r="BX16" s="568" t="str">
        <f t="shared" ref="BX16" si="99">IF(OR(AA16=0,AA16="/"),"",MONTH(AA16))</f>
        <v/>
      </c>
      <c r="BY16" s="568" t="str">
        <f t="shared" ref="BY16" si="100">IF(OR(AD16=0,AD16="/"),"",MONTH(AD16))</f>
        <v/>
      </c>
      <c r="BZ16" s="568" t="str">
        <f t="shared" ref="BZ16" si="101">IF(OR(AG16=0,AG16="/"),"",MONTH(AG16))</f>
        <v/>
      </c>
      <c r="CA16" s="568" t="str">
        <f t="shared" ref="CA16" si="102">IF(OR(AJ16=0,AJ16="/"),"",MONTH(AJ16))</f>
        <v/>
      </c>
      <c r="CB16" s="568" t="str">
        <f t="shared" ref="CB16" si="103">IF(OR(AM16=0,AM16="/"),"",MONTH(AM16))</f>
        <v/>
      </c>
      <c r="CC16" s="568" t="str">
        <f t="shared" ref="CC16" si="104">IF(OR(AP16=0,AP16="/"),"",MONTH(AP16))</f>
        <v/>
      </c>
      <c r="CD16" s="568" t="str">
        <f t="shared" ref="CD16" si="105">IF(OR(AS16=0,AS16="/"),"",MONTH(AS16))</f>
        <v/>
      </c>
    </row>
    <row r="17" spans="1:82" ht="30" customHeight="1">
      <c r="A17" s="574"/>
      <c r="B17" s="575"/>
      <c r="C17" s="139" t="str">
        <f>IF(W5="","",W5)</f>
        <v/>
      </c>
      <c r="D17" s="137" t="str">
        <f>V5</f>
        <v/>
      </c>
      <c r="E17" s="140" t="str">
        <f>IF(U5="","",U5)</f>
        <v/>
      </c>
      <c r="F17" s="139" t="str">
        <f>IF(W7="","",W7)</f>
        <v/>
      </c>
      <c r="G17" s="137" t="str">
        <f>V7</f>
        <v/>
      </c>
      <c r="H17" s="140" t="str">
        <f>IF(U7="","",U7)</f>
        <v/>
      </c>
      <c r="I17" s="139" t="str">
        <f>IF(W9="","",W9)</f>
        <v/>
      </c>
      <c r="J17" s="137" t="str">
        <f>V9</f>
        <v/>
      </c>
      <c r="K17" s="140" t="str">
        <f>IF(U9="","",U9)</f>
        <v/>
      </c>
      <c r="L17" s="139" t="str">
        <f>IF(W11="","",W11)</f>
        <v/>
      </c>
      <c r="M17" s="137" t="str">
        <f>V11</f>
        <v/>
      </c>
      <c r="N17" s="140" t="str">
        <f>IF(U11="","",U11)</f>
        <v/>
      </c>
      <c r="O17" s="139" t="str">
        <f>IF(W13="","",W13)</f>
        <v/>
      </c>
      <c r="P17" s="137" t="str">
        <f>V13</f>
        <v/>
      </c>
      <c r="Q17" s="140" t="str">
        <f>IF(U13="","",U13)</f>
        <v/>
      </c>
      <c r="R17" s="139" t="str">
        <f>IF(W15="","",W15)</f>
        <v/>
      </c>
      <c r="S17" s="137" t="str">
        <f>V15</f>
        <v/>
      </c>
      <c r="T17" s="140" t="str">
        <f>IF(U15="","",U15)</f>
        <v/>
      </c>
      <c r="U17" s="572"/>
      <c r="V17" s="572"/>
      <c r="W17" s="572"/>
      <c r="X17" s="136"/>
      <c r="Y17" s="137" t="str">
        <f>IF(X17&gt;="","","－")</f>
        <v/>
      </c>
      <c r="Z17" s="138"/>
      <c r="AA17" s="136"/>
      <c r="AB17" s="137" t="str">
        <f>IF(AA17&gt;="","","－")</f>
        <v/>
      </c>
      <c r="AC17" s="138"/>
      <c r="AD17" s="136"/>
      <c r="AE17" s="137" t="str">
        <f>IF(AD17&gt;="","","－")</f>
        <v/>
      </c>
      <c r="AF17" s="138"/>
      <c r="AG17" s="136"/>
      <c r="AH17" s="137" t="str">
        <f>IF(AG17&gt;="","","－")</f>
        <v/>
      </c>
      <c r="AI17" s="138"/>
      <c r="AJ17" s="136"/>
      <c r="AK17" s="137" t="str">
        <f>IF(AJ17&gt;="","","－")</f>
        <v/>
      </c>
      <c r="AL17" s="138"/>
      <c r="AM17" s="136"/>
      <c r="AN17" s="137" t="str">
        <f>IF(AM17&gt;="","","－")</f>
        <v/>
      </c>
      <c r="AO17" s="138"/>
      <c r="AP17" s="136"/>
      <c r="AQ17" s="141" t="str">
        <f>IF(AP17&gt;="","","－")</f>
        <v/>
      </c>
      <c r="AR17" s="138"/>
      <c r="AS17" s="136"/>
      <c r="AT17" s="137" t="str">
        <f>IF(AS17&gt;="","","－")</f>
        <v/>
      </c>
      <c r="AU17" s="138"/>
      <c r="AV17" s="579"/>
      <c r="AW17" s="578"/>
      <c r="AX17" s="578"/>
      <c r="AY17" s="578"/>
      <c r="AZ17" s="576"/>
      <c r="BA17" s="576"/>
      <c r="BB17" s="576"/>
      <c r="BC17" s="577"/>
      <c r="BE17" s="568"/>
      <c r="BF17" s="568"/>
      <c r="BG17" s="589"/>
      <c r="BH17" s="569"/>
      <c r="BI17" s="569"/>
      <c r="BJ17" s="569"/>
      <c r="BK17" s="569"/>
      <c r="BL17" s="569"/>
      <c r="BM17" s="569"/>
      <c r="BN17" s="569"/>
      <c r="BP17" s="568"/>
      <c r="BQ17" s="568"/>
      <c r="BR17" s="568"/>
      <c r="BS17" s="568"/>
      <c r="BT17" s="568"/>
      <c r="BU17" s="568"/>
      <c r="BV17" s="568"/>
      <c r="BW17" s="568"/>
      <c r="BX17" s="568"/>
      <c r="BY17" s="568"/>
      <c r="BZ17" s="568"/>
      <c r="CA17" s="568"/>
      <c r="CB17" s="568"/>
      <c r="CC17" s="568"/>
      <c r="CD17" s="568"/>
    </row>
    <row r="18" spans="1:82" ht="30" customHeight="1">
      <c r="A18" s="574">
        <v>8</v>
      </c>
      <c r="B18" s="575" t="str">
        <f>'参加チーム(卒業)'!E8</f>
        <v>旭丘スカイシャークス</v>
      </c>
      <c r="C18" s="194" t="str">
        <f>IF(X4="","",X4)</f>
        <v>/</v>
      </c>
      <c r="D18" s="570" t="str">
        <f>IF(C19&gt;E19,"○",IF(C19&lt;E19,"●",IF(C19="","","△")))</f>
        <v/>
      </c>
      <c r="E18" s="571"/>
      <c r="F18" s="194" t="str">
        <f>IF(X6="","",X6)</f>
        <v>/</v>
      </c>
      <c r="G18" s="570" t="str">
        <f>IF(F19&gt;H19,"○",IF(F19&lt;H19,"●",IF(F19="","","△")))</f>
        <v/>
      </c>
      <c r="H18" s="571"/>
      <c r="I18" s="194" t="str">
        <f>IF(X8="","",X8)</f>
        <v>/</v>
      </c>
      <c r="J18" s="570" t="str">
        <f>IF(I19&gt;K19,"○",IF(I19&lt;K19,"●",IF(I19="","","△")))</f>
        <v/>
      </c>
      <c r="K18" s="571"/>
      <c r="L18" s="194" t="str">
        <f>IF(X10="","",X10)</f>
        <v>/</v>
      </c>
      <c r="M18" s="570" t="str">
        <f>IF(L19&gt;N19,"○",IF(L19&lt;N19,"●",IF(L19="","","△")))</f>
        <v/>
      </c>
      <c r="N18" s="571"/>
      <c r="O18" s="194" t="str">
        <f>IF(X12="","",X12)</f>
        <v>/</v>
      </c>
      <c r="P18" s="570" t="str">
        <f>IF(O19&gt;Q19,"○",IF(O19&lt;Q19,"●",IF(O19="","","△")))</f>
        <v/>
      </c>
      <c r="Q18" s="571"/>
      <c r="R18" s="194" t="str">
        <f>IF(X14="","",X14)</f>
        <v>/</v>
      </c>
      <c r="S18" s="570" t="str">
        <f>IF(R19&gt;T19,"○",IF(R19&lt;T19,"●",IF(R19="","","△")))</f>
        <v/>
      </c>
      <c r="T18" s="571"/>
      <c r="U18" s="194" t="str">
        <f>IF(X16="","",X16)</f>
        <v>/</v>
      </c>
      <c r="V18" s="570" t="str">
        <f>IF(U19&gt;W19,"○",IF(U19&lt;W19,"●",IF(U19="","","△")))</f>
        <v/>
      </c>
      <c r="W18" s="571"/>
      <c r="X18" s="572"/>
      <c r="Y18" s="572"/>
      <c r="Z18" s="572"/>
      <c r="AA18" s="195" t="s">
        <v>109</v>
      </c>
      <c r="AB18" s="570" t="str">
        <f>IF(AA19&gt;AC19,"○",IF(AA19&lt;AC19,"●",IF(AA19="","","△")))</f>
        <v/>
      </c>
      <c r="AC18" s="571"/>
      <c r="AD18" s="195" t="s">
        <v>109</v>
      </c>
      <c r="AE18" s="570" t="str">
        <f>IF(AD19&gt;AF19,"○",IF(AD19&lt;AF19,"●",IF(AD19="","","△")))</f>
        <v/>
      </c>
      <c r="AF18" s="571"/>
      <c r="AG18" s="195" t="s">
        <v>109</v>
      </c>
      <c r="AH18" s="570" t="str">
        <f>IF(AG19&gt;AI19,"○",IF(AG19&lt;AI19,"●",IF(AG19="","","△")))</f>
        <v/>
      </c>
      <c r="AI18" s="571"/>
      <c r="AJ18" s="195" t="s">
        <v>109</v>
      </c>
      <c r="AK18" s="570" t="str">
        <f>IF(AJ19&gt;AL19,"○",IF(AJ19&lt;AL19,"●",IF(AJ19="","","△")))</f>
        <v/>
      </c>
      <c r="AL18" s="571"/>
      <c r="AM18" s="195" t="s">
        <v>109</v>
      </c>
      <c r="AN18" s="570" t="str">
        <f>IF(AM19&gt;AO19,"○",IF(AM19&lt;AO19,"●",IF(AM19="","","△")))</f>
        <v/>
      </c>
      <c r="AO18" s="571"/>
      <c r="AP18" s="195" t="s">
        <v>109</v>
      </c>
      <c r="AQ18" s="570" t="str">
        <f>IF(AP19&gt;AR19,"○",IF(AP19&lt;AR19,"●",IF(AP19="","","△")))</f>
        <v/>
      </c>
      <c r="AR18" s="571"/>
      <c r="AS18" s="195" t="s">
        <v>109</v>
      </c>
      <c r="AT18" s="570" t="str">
        <f>IF(AS19&gt;AU19,"○",IF(AS19&lt;AU19,"●",IF(AS19="","","△")))</f>
        <v/>
      </c>
      <c r="AU18" s="571"/>
      <c r="AV18" s="579"/>
      <c r="AW18" s="578">
        <f>COUNTIF($C18:$AU19,"○")</f>
        <v>0</v>
      </c>
      <c r="AX18" s="578">
        <f>COUNTIF($C18:$AU19,"●")</f>
        <v>0</v>
      </c>
      <c r="AY18" s="578">
        <f>COUNTIF($C18:$AU19,"△")</f>
        <v>0</v>
      </c>
      <c r="AZ18" s="576">
        <f>SUM(AS19,AP19,AM19,AJ19,AG19,AD19,AA19,X19,U19,R19,O19,L19,I19,F19,C19)</f>
        <v>0</v>
      </c>
      <c r="BA18" s="576">
        <f>SUM(AU19,AR19,AO19,AL19,AI19,AF19,AC19,Z19,W19,T19,Q19,N19,K19,H19,E19)</f>
        <v>0</v>
      </c>
      <c r="BB18" s="576">
        <f>AZ18-BA18</f>
        <v>0</v>
      </c>
      <c r="BC18" s="577" t="str">
        <f>IF(AND(AW18=0,AX18=0,AY18=0),"",RANK(BE18,BE$4:BE$33))</f>
        <v/>
      </c>
      <c r="BD18" s="373" t="str">
        <f>IF(BG18=0,MAX(C18,F18,I18,L18,O18,R18,U18,X18,AA18,AE18,AD18,AG18,AJ18,AM18,AP18,AS18),"")</f>
        <v/>
      </c>
      <c r="BE18" s="568">
        <f t="shared" si="88"/>
        <v>-99999</v>
      </c>
      <c r="BF18" s="568">
        <f>RANK(BB18,BB$4:BB$33)</f>
        <v>1</v>
      </c>
      <c r="BG18" s="589">
        <f t="shared" ref="BG18" si="106">$BG$2-SUM(BH18:BN19)</f>
        <v>14</v>
      </c>
      <c r="BH18" s="569">
        <f t="shared" ref="BH18:BN18" si="107">COUNTIF($BP18:$CD19,BH$3)</f>
        <v>0</v>
      </c>
      <c r="BI18" s="569">
        <f t="shared" si="107"/>
        <v>0</v>
      </c>
      <c r="BJ18" s="569">
        <f t="shared" si="107"/>
        <v>0</v>
      </c>
      <c r="BK18" s="569">
        <f t="shared" si="107"/>
        <v>0</v>
      </c>
      <c r="BL18" s="569">
        <f t="shared" si="107"/>
        <v>0</v>
      </c>
      <c r="BM18" s="569">
        <f t="shared" si="107"/>
        <v>0</v>
      </c>
      <c r="BN18" s="569">
        <f t="shared" si="107"/>
        <v>0</v>
      </c>
      <c r="BP18" s="568" t="str">
        <f t="shared" ref="BP18" si="108">IF(OR(C18=0,C18="/"),"",MONTH(C18))</f>
        <v/>
      </c>
      <c r="BQ18" s="568" t="str">
        <f t="shared" ref="BQ18" si="109">IF(OR(F18=0,F18="/"),"",MONTH(F18))</f>
        <v/>
      </c>
      <c r="BR18" s="568" t="str">
        <f t="shared" ref="BR18" si="110">IF(OR(I18=0,I18="/"),"",MONTH(I18))</f>
        <v/>
      </c>
      <c r="BS18" s="568" t="str">
        <f t="shared" ref="BS18" si="111">IF(OR(L18=0,L18="/"),"",MONTH(L18))</f>
        <v/>
      </c>
      <c r="BT18" s="568" t="str">
        <f t="shared" ref="BT18" si="112">IF(OR(O18=0,O18="/"),"",MONTH(O18))</f>
        <v/>
      </c>
      <c r="BU18" s="568" t="str">
        <f t="shared" ref="BU18" si="113">IF(OR(R18=0,R18="/"),"",MONTH(R18))</f>
        <v/>
      </c>
      <c r="BV18" s="568" t="str">
        <f t="shared" ref="BV18" si="114">IF(OR(U18=0,U18="/"),"",MONTH(U18))</f>
        <v/>
      </c>
      <c r="BW18" s="568" t="str">
        <f t="shared" ref="BW18" si="115">IF(OR(X18=0,X18="/"),"",MONTH(X18))</f>
        <v/>
      </c>
      <c r="BX18" s="568" t="str">
        <f t="shared" ref="BX18" si="116">IF(OR(AA18=0,AA18="/"),"",MONTH(AA18))</f>
        <v/>
      </c>
      <c r="BY18" s="568" t="str">
        <f t="shared" ref="BY18" si="117">IF(OR(AD18=0,AD18="/"),"",MONTH(AD18))</f>
        <v/>
      </c>
      <c r="BZ18" s="568" t="str">
        <f t="shared" ref="BZ18" si="118">IF(OR(AG18=0,AG18="/"),"",MONTH(AG18))</f>
        <v/>
      </c>
      <c r="CA18" s="568" t="str">
        <f t="shared" ref="CA18" si="119">IF(OR(AJ18=0,AJ18="/"),"",MONTH(AJ18))</f>
        <v/>
      </c>
      <c r="CB18" s="568" t="str">
        <f t="shared" ref="CB18" si="120">IF(OR(AM18=0,AM18="/"),"",MONTH(AM18))</f>
        <v/>
      </c>
      <c r="CC18" s="568" t="str">
        <f t="shared" ref="CC18" si="121">IF(OR(AP18=0,AP18="/"),"",MONTH(AP18))</f>
        <v/>
      </c>
      <c r="CD18" s="568" t="str">
        <f t="shared" ref="CD18" si="122">IF(OR(AS18=0,AS18="/"),"",MONTH(AS18))</f>
        <v/>
      </c>
    </row>
    <row r="19" spans="1:82" ht="30" customHeight="1">
      <c r="A19" s="574"/>
      <c r="B19" s="575"/>
      <c r="C19" s="139" t="str">
        <f>IF(Z5="","",Z5)</f>
        <v/>
      </c>
      <c r="D19" s="137" t="str">
        <f>Y5</f>
        <v/>
      </c>
      <c r="E19" s="140" t="str">
        <f>IF(X5="","",X5)</f>
        <v/>
      </c>
      <c r="F19" s="139" t="str">
        <f>IF(Z7="","",Z7)</f>
        <v/>
      </c>
      <c r="G19" s="137" t="str">
        <f>Y7</f>
        <v/>
      </c>
      <c r="H19" s="140" t="str">
        <f>IF(X7="","",X7)</f>
        <v/>
      </c>
      <c r="I19" s="139" t="str">
        <f>IF(Z9="","",Z9)</f>
        <v/>
      </c>
      <c r="J19" s="137" t="str">
        <f>Y9</f>
        <v/>
      </c>
      <c r="K19" s="140" t="str">
        <f>IF(X9="","",X9)</f>
        <v/>
      </c>
      <c r="L19" s="139" t="str">
        <f>IF(Z11="","",Z11)</f>
        <v/>
      </c>
      <c r="M19" s="137" t="str">
        <f>Y11</f>
        <v/>
      </c>
      <c r="N19" s="140" t="str">
        <f>IF(X11="","",X11)</f>
        <v/>
      </c>
      <c r="O19" s="139" t="str">
        <f>IF(Z13="","",Z13)</f>
        <v/>
      </c>
      <c r="P19" s="137" t="str">
        <f>Y13</f>
        <v/>
      </c>
      <c r="Q19" s="140" t="str">
        <f>IF(X13="","",X13)</f>
        <v/>
      </c>
      <c r="R19" s="139" t="str">
        <f>IF(Z15="","",Z15)</f>
        <v/>
      </c>
      <c r="S19" s="137" t="str">
        <f>Y15</f>
        <v/>
      </c>
      <c r="T19" s="140" t="str">
        <f>IF(X15="","",X15)</f>
        <v/>
      </c>
      <c r="U19" s="139" t="str">
        <f>IF(Z17="","",Z17)</f>
        <v/>
      </c>
      <c r="V19" s="137" t="str">
        <f>Y17</f>
        <v/>
      </c>
      <c r="W19" s="140" t="str">
        <f>IF(X17="","",X17)</f>
        <v/>
      </c>
      <c r="X19" s="572"/>
      <c r="Y19" s="572"/>
      <c r="Z19" s="572"/>
      <c r="AA19" s="136"/>
      <c r="AB19" s="137" t="str">
        <f>IF(AA19&gt;="","","－")</f>
        <v/>
      </c>
      <c r="AC19" s="138"/>
      <c r="AD19" s="136"/>
      <c r="AE19" s="137" t="str">
        <f>IF(AD19&gt;="","","－")</f>
        <v/>
      </c>
      <c r="AF19" s="138"/>
      <c r="AG19" s="136"/>
      <c r="AH19" s="137" t="str">
        <f>IF(AG19&gt;="","","－")</f>
        <v/>
      </c>
      <c r="AI19" s="138"/>
      <c r="AJ19" s="136"/>
      <c r="AK19" s="137" t="str">
        <f>IF(AJ19&gt;="","","－")</f>
        <v/>
      </c>
      <c r="AL19" s="138"/>
      <c r="AM19" s="136"/>
      <c r="AN19" s="137" t="str">
        <f>IF(AM19&gt;="","","－")</f>
        <v/>
      </c>
      <c r="AO19" s="138"/>
      <c r="AP19" s="136"/>
      <c r="AQ19" s="137" t="str">
        <f>IF(AP19&gt;="","","－")</f>
        <v/>
      </c>
      <c r="AR19" s="138"/>
      <c r="AS19" s="136"/>
      <c r="AT19" s="137" t="str">
        <f>IF(AS19&gt;="","","－")</f>
        <v/>
      </c>
      <c r="AU19" s="138"/>
      <c r="AV19" s="579"/>
      <c r="AW19" s="578"/>
      <c r="AX19" s="578"/>
      <c r="AY19" s="578"/>
      <c r="AZ19" s="576"/>
      <c r="BA19" s="576"/>
      <c r="BB19" s="576"/>
      <c r="BC19" s="577"/>
      <c r="BE19" s="568"/>
      <c r="BF19" s="568"/>
      <c r="BG19" s="589"/>
      <c r="BH19" s="569"/>
      <c r="BI19" s="569"/>
      <c r="BJ19" s="569"/>
      <c r="BK19" s="569"/>
      <c r="BL19" s="569"/>
      <c r="BM19" s="569"/>
      <c r="BN19" s="569"/>
      <c r="BP19" s="568"/>
      <c r="BQ19" s="568"/>
      <c r="BR19" s="568"/>
      <c r="BS19" s="568"/>
      <c r="BT19" s="568"/>
      <c r="BU19" s="568"/>
      <c r="BV19" s="568"/>
      <c r="BW19" s="568"/>
      <c r="BX19" s="568"/>
      <c r="BY19" s="568"/>
      <c r="BZ19" s="568"/>
      <c r="CA19" s="568"/>
      <c r="CB19" s="568"/>
      <c r="CC19" s="568"/>
      <c r="CD19" s="568"/>
    </row>
    <row r="20" spans="1:82" ht="30" customHeight="1">
      <c r="A20" s="574">
        <v>9</v>
      </c>
      <c r="B20" s="575" t="str">
        <f>'参加チーム(卒業)'!E9</f>
        <v>ゴールデンファイヤーズ</v>
      </c>
      <c r="C20" s="194" t="str">
        <f>IF(AA4="","",AA4)</f>
        <v>/</v>
      </c>
      <c r="D20" s="570" t="str">
        <f>IF(C21&gt;E21,"○",IF(C21&lt;E21,"●",IF(C21="","","△")))</f>
        <v/>
      </c>
      <c r="E20" s="571"/>
      <c r="F20" s="194" t="str">
        <f>IF(AA6="","",AA6)</f>
        <v>/</v>
      </c>
      <c r="G20" s="570" t="str">
        <f>IF(F21&gt;H21,"○",IF(F21&lt;H21,"●",IF(F21="","","△")))</f>
        <v/>
      </c>
      <c r="H20" s="571"/>
      <c r="I20" s="194" t="str">
        <f>IF(AA8="","",AA8)</f>
        <v>/</v>
      </c>
      <c r="J20" s="570" t="str">
        <f>IF(I21&gt;K21,"○",IF(I21&lt;K21,"●",IF(I21="","","△")))</f>
        <v/>
      </c>
      <c r="K20" s="571"/>
      <c r="L20" s="194" t="str">
        <f>IF(AA10="","",AA10)</f>
        <v>/</v>
      </c>
      <c r="M20" s="570" t="str">
        <f>IF(L21&gt;N21,"○",IF(L21&lt;N21,"●",IF(L21="","","△")))</f>
        <v/>
      </c>
      <c r="N20" s="571"/>
      <c r="O20" s="194" t="str">
        <f>IF(AA12="","",AA12)</f>
        <v>/</v>
      </c>
      <c r="P20" s="570" t="str">
        <f>IF(O21&gt;Q21,"○",IF(O21&lt;Q21,"●",IF(O21="","","△")))</f>
        <v/>
      </c>
      <c r="Q20" s="571"/>
      <c r="R20" s="194" t="str">
        <f>IF(AA14="","",AA14)</f>
        <v>/</v>
      </c>
      <c r="S20" s="570" t="str">
        <f>IF(R21&gt;T21,"○",IF(R21&lt;T21,"●",IF(R21="","","△")))</f>
        <v/>
      </c>
      <c r="T20" s="571"/>
      <c r="U20" s="194" t="str">
        <f>IF(AA16="","",AA16)</f>
        <v>/</v>
      </c>
      <c r="V20" s="570" t="str">
        <f>IF(U21&gt;W21,"○",IF(U21&lt;W21,"●",IF(U21="","","△")))</f>
        <v/>
      </c>
      <c r="W20" s="571"/>
      <c r="X20" s="194" t="str">
        <f>IF(AA18="","",AA18)</f>
        <v>/</v>
      </c>
      <c r="Y20" s="570" t="str">
        <f>IF(X21&gt;Z21,"○",IF(X21&lt;Z21,"●",IF(X21="","","△")))</f>
        <v/>
      </c>
      <c r="Z20" s="571"/>
      <c r="AA20" s="572"/>
      <c r="AB20" s="572"/>
      <c r="AC20" s="572"/>
      <c r="AD20" s="195" t="s">
        <v>109</v>
      </c>
      <c r="AE20" s="570" t="str">
        <f>IF(AD21&gt;AF21,"○",IF(AD21&lt;AF21,"●",IF(AD21="","","△")))</f>
        <v/>
      </c>
      <c r="AF20" s="571"/>
      <c r="AG20" s="195" t="s">
        <v>109</v>
      </c>
      <c r="AH20" s="570" t="str">
        <f>IF(AG21&gt;AI21,"○",IF(AG21&lt;AI21,"●",IF(AG21="","","△")))</f>
        <v/>
      </c>
      <c r="AI20" s="571"/>
      <c r="AJ20" s="195" t="s">
        <v>109</v>
      </c>
      <c r="AK20" s="570" t="str">
        <f>IF(AJ21&gt;AL21,"○",IF(AJ21&lt;AL21,"●",IF(AJ21="","","△")))</f>
        <v/>
      </c>
      <c r="AL20" s="571"/>
      <c r="AM20" s="195" t="s">
        <v>109</v>
      </c>
      <c r="AN20" s="570" t="str">
        <f>IF(AM21&gt;AO21,"○",IF(AM21&lt;AO21,"●",IF(AM21="","","△")))</f>
        <v/>
      </c>
      <c r="AO20" s="571"/>
      <c r="AP20" s="195" t="s">
        <v>109</v>
      </c>
      <c r="AQ20" s="570" t="str">
        <f>IF(AP21&gt;AR21,"○",IF(AP21&lt;AR21,"●",IF(AP21="","","△")))</f>
        <v/>
      </c>
      <c r="AR20" s="571"/>
      <c r="AS20" s="195" t="s">
        <v>109</v>
      </c>
      <c r="AT20" s="570" t="str">
        <f>IF(AS21&gt;AU21,"○",IF(AS21&lt;AU21,"●",IF(AS21="","","△")))</f>
        <v/>
      </c>
      <c r="AU20" s="571"/>
      <c r="AV20" s="579"/>
      <c r="AW20" s="578">
        <f>COUNTIF($C20:$AU21,"○")</f>
        <v>0</v>
      </c>
      <c r="AX20" s="578">
        <f>COUNTIF($C20:$AU21,"●")</f>
        <v>0</v>
      </c>
      <c r="AY20" s="578">
        <f>COUNTIF($C20:$AU21,"△")</f>
        <v>0</v>
      </c>
      <c r="AZ20" s="576">
        <f>SUM(AS21,AP21,AM21,AJ21,AG21,AD21,AA21,X21,U21,R21,O21,L21,I21,F21,C21)</f>
        <v>0</v>
      </c>
      <c r="BA20" s="576">
        <f>SUM(AU21,AR21,AO21,AL21,AI21,AF21,AC21,Z21,W21,T21,Q21,N21,K21,H21,E21)</f>
        <v>0</v>
      </c>
      <c r="BB20" s="576">
        <f>AZ20-BA20</f>
        <v>0</v>
      </c>
      <c r="BC20" s="577" t="str">
        <f>IF(AND(AW20=0,AX20=0,AY20=0),"",RANK(BE20,BE$4:BE$33))</f>
        <v/>
      </c>
      <c r="BD20" s="373" t="str">
        <f>IF(BG20=0,MAX(C20,F20,I20,L20,O20,R20,U20,X20,AA20,AE20,AD20,AG20,AJ20,AM20,AP20,AS20),"")</f>
        <v/>
      </c>
      <c r="BE20" s="568">
        <f t="shared" si="88"/>
        <v>-99999</v>
      </c>
      <c r="BF20" s="568">
        <f>RANK(BB20,BB$4:BB$33)</f>
        <v>1</v>
      </c>
      <c r="BG20" s="589">
        <f t="shared" ref="BG20" si="123">$BG$2-SUM(BH20:BN21)</f>
        <v>14</v>
      </c>
      <c r="BH20" s="569">
        <f t="shared" ref="BH20:BN20" si="124">COUNTIF($BP20:$CD21,BH$3)</f>
        <v>0</v>
      </c>
      <c r="BI20" s="569">
        <f t="shared" si="124"/>
        <v>0</v>
      </c>
      <c r="BJ20" s="569">
        <f t="shared" si="124"/>
        <v>0</v>
      </c>
      <c r="BK20" s="569">
        <f t="shared" si="124"/>
        <v>0</v>
      </c>
      <c r="BL20" s="569">
        <f t="shared" si="124"/>
        <v>0</v>
      </c>
      <c r="BM20" s="569">
        <f t="shared" si="124"/>
        <v>0</v>
      </c>
      <c r="BN20" s="569">
        <f t="shared" si="124"/>
        <v>0</v>
      </c>
      <c r="BP20" s="568" t="str">
        <f t="shared" ref="BP20" si="125">IF(OR(C20=0,C20="/"),"",MONTH(C20))</f>
        <v/>
      </c>
      <c r="BQ20" s="568" t="str">
        <f t="shared" ref="BQ20" si="126">IF(OR(F20=0,F20="/"),"",MONTH(F20))</f>
        <v/>
      </c>
      <c r="BR20" s="568" t="str">
        <f t="shared" ref="BR20" si="127">IF(OR(I20=0,I20="/"),"",MONTH(I20))</f>
        <v/>
      </c>
      <c r="BS20" s="568" t="str">
        <f t="shared" ref="BS20" si="128">IF(OR(L20=0,L20="/"),"",MONTH(L20))</f>
        <v/>
      </c>
      <c r="BT20" s="568" t="str">
        <f t="shared" ref="BT20" si="129">IF(OR(O20=0,O20="/"),"",MONTH(O20))</f>
        <v/>
      </c>
      <c r="BU20" s="568" t="str">
        <f t="shared" ref="BU20" si="130">IF(OR(R20=0,R20="/"),"",MONTH(R20))</f>
        <v/>
      </c>
      <c r="BV20" s="568" t="str">
        <f t="shared" ref="BV20" si="131">IF(OR(U20=0,U20="/"),"",MONTH(U20))</f>
        <v/>
      </c>
      <c r="BW20" s="568" t="str">
        <f t="shared" ref="BW20" si="132">IF(OR(X20=0,X20="/"),"",MONTH(X20))</f>
        <v/>
      </c>
      <c r="BX20" s="568" t="str">
        <f t="shared" ref="BX20" si="133">IF(OR(AA20=0,AA20="/"),"",MONTH(AA20))</f>
        <v/>
      </c>
      <c r="BY20" s="568" t="str">
        <f t="shared" ref="BY20" si="134">IF(OR(AD20=0,AD20="/"),"",MONTH(AD20))</f>
        <v/>
      </c>
      <c r="BZ20" s="568" t="str">
        <f t="shared" ref="BZ20" si="135">IF(OR(AG20=0,AG20="/"),"",MONTH(AG20))</f>
        <v/>
      </c>
      <c r="CA20" s="568" t="str">
        <f t="shared" ref="CA20" si="136">IF(OR(AJ20=0,AJ20="/"),"",MONTH(AJ20))</f>
        <v/>
      </c>
      <c r="CB20" s="568" t="str">
        <f t="shared" ref="CB20" si="137">IF(OR(AM20=0,AM20="/"),"",MONTH(AM20))</f>
        <v/>
      </c>
      <c r="CC20" s="568" t="str">
        <f t="shared" ref="CC20" si="138">IF(OR(AP20=0,AP20="/"),"",MONTH(AP20))</f>
        <v/>
      </c>
      <c r="CD20" s="568" t="str">
        <f t="shared" ref="CD20" si="139">IF(OR(AS20=0,AS20="/"),"",MONTH(AS20))</f>
        <v/>
      </c>
    </row>
    <row r="21" spans="1:82" ht="30" customHeight="1">
      <c r="A21" s="574"/>
      <c r="B21" s="575"/>
      <c r="C21" s="139" t="str">
        <f>IF(AC5="","",AC5)</f>
        <v/>
      </c>
      <c r="D21" s="137" t="str">
        <f>AB5</f>
        <v/>
      </c>
      <c r="E21" s="140" t="str">
        <f>IF(AA5="","",AA5)</f>
        <v/>
      </c>
      <c r="F21" s="139" t="str">
        <f>IF(AC7="","",AC7)</f>
        <v/>
      </c>
      <c r="G21" s="137" t="str">
        <f>AB7</f>
        <v/>
      </c>
      <c r="H21" s="140" t="str">
        <f>IF(AA7="","",AA7)</f>
        <v/>
      </c>
      <c r="I21" s="139" t="str">
        <f>IF(AC9="","",AC9)</f>
        <v/>
      </c>
      <c r="J21" s="137" t="str">
        <f>AB9</f>
        <v/>
      </c>
      <c r="K21" s="140" t="str">
        <f>IF(AA9="","",AA9)</f>
        <v/>
      </c>
      <c r="L21" s="139" t="str">
        <f>IF(AC11="","",AC11)</f>
        <v/>
      </c>
      <c r="M21" s="137" t="str">
        <f>AB11</f>
        <v/>
      </c>
      <c r="N21" s="140" t="str">
        <f>IF(AA11="","",AA11)</f>
        <v/>
      </c>
      <c r="O21" s="139" t="str">
        <f>IF(AC13="","",AC13)</f>
        <v/>
      </c>
      <c r="P21" s="137" t="str">
        <f>AB13</f>
        <v/>
      </c>
      <c r="Q21" s="140" t="str">
        <f>IF(AA13="","",AA13)</f>
        <v/>
      </c>
      <c r="R21" s="139" t="str">
        <f>IF(AC15="","",AC15)</f>
        <v/>
      </c>
      <c r="S21" s="137" t="str">
        <f>AB15</f>
        <v/>
      </c>
      <c r="T21" s="140" t="str">
        <f>IF(AA15="","",AA15)</f>
        <v/>
      </c>
      <c r="U21" s="139" t="str">
        <f>IF(AC17="","",AC17)</f>
        <v/>
      </c>
      <c r="V21" s="137" t="str">
        <f>AB17</f>
        <v/>
      </c>
      <c r="W21" s="140" t="str">
        <f>IF(AA17="","",AA17)</f>
        <v/>
      </c>
      <c r="X21" s="139" t="str">
        <f>IF(AC19="","",AC19)</f>
        <v/>
      </c>
      <c r="Y21" s="137" t="str">
        <f>AB19</f>
        <v/>
      </c>
      <c r="Z21" s="140" t="str">
        <f>IF(AA19="","",AA19)</f>
        <v/>
      </c>
      <c r="AA21" s="572"/>
      <c r="AB21" s="572"/>
      <c r="AC21" s="572"/>
      <c r="AD21" s="136"/>
      <c r="AE21" s="137" t="str">
        <f>IF(AD21&gt;="","","－")</f>
        <v/>
      </c>
      <c r="AF21" s="138"/>
      <c r="AG21" s="136"/>
      <c r="AH21" s="137" t="str">
        <f>IF(AG21&gt;="","","－")</f>
        <v/>
      </c>
      <c r="AI21" s="138"/>
      <c r="AJ21" s="136"/>
      <c r="AK21" s="137" t="str">
        <f>IF(AJ21&gt;="","","－")</f>
        <v/>
      </c>
      <c r="AL21" s="138"/>
      <c r="AM21" s="136"/>
      <c r="AN21" s="137" t="str">
        <f>IF(AM21&gt;="","","－")</f>
        <v/>
      </c>
      <c r="AO21" s="138"/>
      <c r="AP21" s="136"/>
      <c r="AQ21" s="137" t="str">
        <f>IF(AP21&gt;="","","－")</f>
        <v/>
      </c>
      <c r="AR21" s="138"/>
      <c r="AS21" s="136"/>
      <c r="AT21" s="137" t="str">
        <f>IF(AS21&gt;="","","－")</f>
        <v/>
      </c>
      <c r="AU21" s="138"/>
      <c r="AV21" s="579"/>
      <c r="AW21" s="578"/>
      <c r="AX21" s="578"/>
      <c r="AY21" s="578"/>
      <c r="AZ21" s="576"/>
      <c r="BA21" s="576"/>
      <c r="BB21" s="576"/>
      <c r="BC21" s="577"/>
      <c r="BE21" s="568"/>
      <c r="BF21" s="568"/>
      <c r="BG21" s="589"/>
      <c r="BH21" s="569"/>
      <c r="BI21" s="569"/>
      <c r="BJ21" s="569"/>
      <c r="BK21" s="569"/>
      <c r="BL21" s="569"/>
      <c r="BM21" s="569"/>
      <c r="BN21" s="569"/>
      <c r="BP21" s="568"/>
      <c r="BQ21" s="568"/>
      <c r="BR21" s="568"/>
      <c r="BS21" s="568"/>
      <c r="BT21" s="568"/>
      <c r="BU21" s="568"/>
      <c r="BV21" s="568"/>
      <c r="BW21" s="568"/>
      <c r="BX21" s="568"/>
      <c r="BY21" s="568"/>
      <c r="BZ21" s="568"/>
      <c r="CA21" s="568"/>
      <c r="CB21" s="568"/>
      <c r="CC21" s="568"/>
      <c r="CD21" s="568"/>
    </row>
    <row r="22" spans="1:82" ht="30" customHeight="1">
      <c r="A22" s="574">
        <v>10</v>
      </c>
      <c r="B22" s="575" t="str">
        <f>'参加チーム(卒業)'!E10</f>
        <v>ドジャース</v>
      </c>
      <c r="C22" s="194" t="str">
        <f>IF(AD4="","",AD4)</f>
        <v>/</v>
      </c>
      <c r="D22" s="570" t="str">
        <f>IF(C23&gt;E23,"○",IF(C23&lt;E23,"●",IF(C23="","","△")))</f>
        <v/>
      </c>
      <c r="E22" s="571"/>
      <c r="F22" s="194" t="str">
        <f>IF(AD6="","",AD6)</f>
        <v>/</v>
      </c>
      <c r="G22" s="570" t="str">
        <f>IF(F23&gt;H23,"○",IF(F23&lt;H23,"●",IF(F23="","","△")))</f>
        <v/>
      </c>
      <c r="H22" s="571"/>
      <c r="I22" s="194" t="str">
        <f>IF(AD8="","",AD8)</f>
        <v>/</v>
      </c>
      <c r="J22" s="570" t="str">
        <f>IF(I23&gt;K23,"○",IF(I23&lt;K23,"●",IF(I23="","","△")))</f>
        <v/>
      </c>
      <c r="K22" s="571"/>
      <c r="L22" s="194" t="str">
        <f>IF(AD10="","",AD10)</f>
        <v>/</v>
      </c>
      <c r="M22" s="570" t="str">
        <f>IF(L23&gt;N23,"○",IF(L23&lt;N23,"●",IF(L23="","","△")))</f>
        <v/>
      </c>
      <c r="N22" s="571"/>
      <c r="O22" s="194" t="str">
        <f>IF(AD12="","",AD12)</f>
        <v>/</v>
      </c>
      <c r="P22" s="570" t="str">
        <f>IF(O23&gt;Q23,"○",IF(O23&lt;Q23,"●",IF(O23="","","△")))</f>
        <v/>
      </c>
      <c r="Q22" s="571"/>
      <c r="R22" s="194" t="str">
        <f>IF(AD14="","",AD14)</f>
        <v>/</v>
      </c>
      <c r="S22" s="570" t="str">
        <f>IF(R23&gt;T23,"○",IF(R23&lt;T23,"●",IF(R23="","","△")))</f>
        <v/>
      </c>
      <c r="T22" s="571"/>
      <c r="U22" s="194" t="str">
        <f>IF(AD16="","",AD16)</f>
        <v>/</v>
      </c>
      <c r="V22" s="570" t="str">
        <f>IF(U23&gt;W23,"○",IF(U23&lt;W23,"●",IF(U23="","","△")))</f>
        <v/>
      </c>
      <c r="W22" s="571"/>
      <c r="X22" s="194" t="str">
        <f>IF(AD18="","",AD18)</f>
        <v>/</v>
      </c>
      <c r="Y22" s="570" t="str">
        <f>IF(X23&gt;Z23,"○",IF(X23&lt;Z23,"●",IF(X23="","","△")))</f>
        <v/>
      </c>
      <c r="Z22" s="571"/>
      <c r="AA22" s="194" t="str">
        <f>IF(AD20="","",AD20)</f>
        <v>/</v>
      </c>
      <c r="AB22" s="570" t="str">
        <f>IF(AA23&gt;AC23,"○",IF(AA23&lt;AC23,"●",IF(AA23="","","△")))</f>
        <v/>
      </c>
      <c r="AC22" s="571"/>
      <c r="AD22" s="572"/>
      <c r="AE22" s="572"/>
      <c r="AF22" s="572"/>
      <c r="AG22" s="195" t="s">
        <v>109</v>
      </c>
      <c r="AH22" s="570" t="str">
        <f>IF(AG23&gt;AI23,"○",IF(AG23&lt;AI23,"●",IF(AG23="","","△")))</f>
        <v/>
      </c>
      <c r="AI22" s="571"/>
      <c r="AJ22" s="195" t="s">
        <v>109</v>
      </c>
      <c r="AK22" s="570" t="str">
        <f>IF(AJ23&gt;AL23,"○",IF(AJ23&lt;AL23,"●",IF(AJ23="","","△")))</f>
        <v/>
      </c>
      <c r="AL22" s="571"/>
      <c r="AM22" s="195" t="s">
        <v>109</v>
      </c>
      <c r="AN22" s="570" t="str">
        <f>IF(AM23&gt;AO23,"○",IF(AM23&lt;AO23,"●",IF(AM23="","","△")))</f>
        <v/>
      </c>
      <c r="AO22" s="571"/>
      <c r="AP22" s="195" t="s">
        <v>109</v>
      </c>
      <c r="AQ22" s="570" t="str">
        <f>IF(AP23&gt;AR23,"○",IF(AP23&lt;AR23,"●",IF(AP23="","","△")))</f>
        <v/>
      </c>
      <c r="AR22" s="571"/>
      <c r="AS22" s="195" t="s">
        <v>109</v>
      </c>
      <c r="AT22" s="570" t="str">
        <f>IF(AS23&gt;AU23,"○",IF(AS23&lt;AU23,"●",IF(AS23="","","△")))</f>
        <v/>
      </c>
      <c r="AU22" s="571"/>
      <c r="AV22" s="579"/>
      <c r="AW22" s="578">
        <f>COUNTIF($C22:$AU23,"○")</f>
        <v>0</v>
      </c>
      <c r="AX22" s="578">
        <f>COUNTIF($C22:$AU23,"●")</f>
        <v>0</v>
      </c>
      <c r="AY22" s="578">
        <f>COUNTIF($C22:$AU23,"△")</f>
        <v>0</v>
      </c>
      <c r="AZ22" s="576">
        <f>SUM(AS23,AP23,AM23,AJ23,AG23,AD23,AA23,X23,U23,R23,O23,L23,I23,F23,C23)</f>
        <v>0</v>
      </c>
      <c r="BA22" s="576">
        <f>SUM(AU23,AR23,AO23,AL23,AI23,AF23,AC23,Z23,W23,T23,Q23,N23,K23,H23,E23)</f>
        <v>0</v>
      </c>
      <c r="BB22" s="576">
        <f>AZ22-BA22</f>
        <v>0</v>
      </c>
      <c r="BC22" s="577" t="str">
        <f>IF(AND(AW22=0,AX22=0,AY22=0),"",RANK(BE22,BE$4:BE$33))</f>
        <v/>
      </c>
      <c r="BD22" s="373" t="str">
        <f>IF(BG22=0,MAX(C22,F22,I22,L22,O22,R22,U22,X22,AA22,AE22,AD22,AG22,AJ22,AM22,AP22,AS22),"")</f>
        <v/>
      </c>
      <c r="BE22" s="568">
        <f t="shared" si="88"/>
        <v>-99999</v>
      </c>
      <c r="BF22" s="568">
        <f>RANK(BB22,BB$4:BB$33)</f>
        <v>1</v>
      </c>
      <c r="BG22" s="589">
        <f t="shared" ref="BG22" si="140">$BG$2-SUM(BH22:BN23)</f>
        <v>14</v>
      </c>
      <c r="BH22" s="569">
        <f t="shared" ref="BH22:BN22" si="141">COUNTIF($BP22:$CD23,BH$3)</f>
        <v>0</v>
      </c>
      <c r="BI22" s="569">
        <f t="shared" si="141"/>
        <v>0</v>
      </c>
      <c r="BJ22" s="569">
        <f t="shared" si="141"/>
        <v>0</v>
      </c>
      <c r="BK22" s="569">
        <f t="shared" si="141"/>
        <v>0</v>
      </c>
      <c r="BL22" s="569">
        <f t="shared" si="141"/>
        <v>0</v>
      </c>
      <c r="BM22" s="569">
        <f t="shared" si="141"/>
        <v>0</v>
      </c>
      <c r="BN22" s="569">
        <f t="shared" si="141"/>
        <v>0</v>
      </c>
      <c r="BP22" s="568" t="str">
        <f t="shared" ref="BP22" si="142">IF(OR(C22=0,C22="/"),"",MONTH(C22))</f>
        <v/>
      </c>
      <c r="BQ22" s="568" t="str">
        <f t="shared" ref="BQ22" si="143">IF(OR(F22=0,F22="/"),"",MONTH(F22))</f>
        <v/>
      </c>
      <c r="BR22" s="568" t="str">
        <f t="shared" ref="BR22" si="144">IF(OR(I22=0,I22="/"),"",MONTH(I22))</f>
        <v/>
      </c>
      <c r="BS22" s="568" t="str">
        <f t="shared" ref="BS22" si="145">IF(OR(L22=0,L22="/"),"",MONTH(L22))</f>
        <v/>
      </c>
      <c r="BT22" s="568" t="str">
        <f t="shared" ref="BT22" si="146">IF(OR(O22=0,O22="/"),"",MONTH(O22))</f>
        <v/>
      </c>
      <c r="BU22" s="568" t="str">
        <f t="shared" ref="BU22" si="147">IF(OR(R22=0,R22="/"),"",MONTH(R22))</f>
        <v/>
      </c>
      <c r="BV22" s="568" t="str">
        <f t="shared" ref="BV22" si="148">IF(OR(U22=0,U22="/"),"",MONTH(U22))</f>
        <v/>
      </c>
      <c r="BW22" s="568" t="str">
        <f t="shared" ref="BW22" si="149">IF(OR(X22=0,X22="/"),"",MONTH(X22))</f>
        <v/>
      </c>
      <c r="BX22" s="568" t="str">
        <f t="shared" ref="BX22" si="150">IF(OR(AA22=0,AA22="/"),"",MONTH(AA22))</f>
        <v/>
      </c>
      <c r="BY22" s="568" t="str">
        <f t="shared" ref="BY22" si="151">IF(OR(AD22=0,AD22="/"),"",MONTH(AD22))</f>
        <v/>
      </c>
      <c r="BZ22" s="568" t="str">
        <f t="shared" ref="BZ22" si="152">IF(OR(AG22=0,AG22="/"),"",MONTH(AG22))</f>
        <v/>
      </c>
      <c r="CA22" s="568" t="str">
        <f t="shared" ref="CA22" si="153">IF(OR(AJ22=0,AJ22="/"),"",MONTH(AJ22))</f>
        <v/>
      </c>
      <c r="CB22" s="568" t="str">
        <f t="shared" ref="CB22" si="154">IF(OR(AM22=0,AM22="/"),"",MONTH(AM22))</f>
        <v/>
      </c>
      <c r="CC22" s="568" t="str">
        <f t="shared" ref="CC22" si="155">IF(OR(AP22=0,AP22="/"),"",MONTH(AP22))</f>
        <v/>
      </c>
      <c r="CD22" s="568" t="str">
        <f t="shared" ref="CD22" si="156">IF(OR(AS22=0,AS22="/"),"",MONTH(AS22))</f>
        <v/>
      </c>
    </row>
    <row r="23" spans="1:82" ht="30" customHeight="1">
      <c r="A23" s="574"/>
      <c r="B23" s="575"/>
      <c r="C23" s="139" t="str">
        <f>IF(AF5="","",AF5)</f>
        <v/>
      </c>
      <c r="D23" s="137" t="str">
        <f>AE5</f>
        <v/>
      </c>
      <c r="E23" s="140" t="str">
        <f>IF(AD5="","",AD5)</f>
        <v/>
      </c>
      <c r="F23" s="139" t="str">
        <f>IF(AF7="","",AF7)</f>
        <v/>
      </c>
      <c r="G23" s="137" t="str">
        <f>AE7</f>
        <v/>
      </c>
      <c r="H23" s="140" t="str">
        <f>IF(AD7="","",AD7)</f>
        <v/>
      </c>
      <c r="I23" s="139" t="str">
        <f>IF(AF9="","",AF9)</f>
        <v/>
      </c>
      <c r="J23" s="137" t="str">
        <f>AE9</f>
        <v/>
      </c>
      <c r="K23" s="140" t="str">
        <f>IF(AD9="","",AD9)</f>
        <v/>
      </c>
      <c r="L23" s="139" t="str">
        <f>IF(AF11="","",AF11)</f>
        <v/>
      </c>
      <c r="M23" s="137" t="str">
        <f>AE11</f>
        <v/>
      </c>
      <c r="N23" s="140" t="str">
        <f>IF(AD11="","",AD11)</f>
        <v/>
      </c>
      <c r="O23" s="139" t="str">
        <f>IF(AF13="","",AF13)</f>
        <v/>
      </c>
      <c r="P23" s="137" t="str">
        <f>AE13</f>
        <v/>
      </c>
      <c r="Q23" s="140" t="str">
        <f>IF(AD13="","",AD13)</f>
        <v/>
      </c>
      <c r="R23" s="139" t="str">
        <f>IF(AF15="","",AF15)</f>
        <v/>
      </c>
      <c r="S23" s="137" t="str">
        <f>AE15</f>
        <v/>
      </c>
      <c r="T23" s="140" t="str">
        <f>IF(AD15="","",AD15)</f>
        <v/>
      </c>
      <c r="U23" s="139" t="str">
        <f>IF(AF17="","",AF17)</f>
        <v/>
      </c>
      <c r="V23" s="137" t="str">
        <f>AE17</f>
        <v/>
      </c>
      <c r="W23" s="140" t="str">
        <f>IF(AD17="","",AD17)</f>
        <v/>
      </c>
      <c r="X23" s="139" t="str">
        <f>IF(AF19="","",AF19)</f>
        <v/>
      </c>
      <c r="Y23" s="137" t="str">
        <f>AE19</f>
        <v/>
      </c>
      <c r="Z23" s="140" t="str">
        <f>IF(AD19="","",AD19)</f>
        <v/>
      </c>
      <c r="AA23" s="139" t="str">
        <f>IF(AF21="","",AF21)</f>
        <v/>
      </c>
      <c r="AB23" s="137" t="str">
        <f>AE21</f>
        <v/>
      </c>
      <c r="AC23" s="140" t="str">
        <f>IF(AD21="","",AD21)</f>
        <v/>
      </c>
      <c r="AD23" s="572"/>
      <c r="AE23" s="572"/>
      <c r="AF23" s="572"/>
      <c r="AG23" s="136"/>
      <c r="AH23" s="137" t="str">
        <f>IF(AG23&gt;="","","－")</f>
        <v/>
      </c>
      <c r="AI23" s="138"/>
      <c r="AJ23" s="136"/>
      <c r="AK23" s="137" t="str">
        <f>IF(AJ23&gt;="","","－")</f>
        <v/>
      </c>
      <c r="AL23" s="138"/>
      <c r="AM23" s="136"/>
      <c r="AN23" s="137" t="str">
        <f>IF(AM23&gt;="","","－")</f>
        <v/>
      </c>
      <c r="AO23" s="138"/>
      <c r="AP23" s="136"/>
      <c r="AQ23" s="137" t="str">
        <f>IF(AP23&gt;="","","－")</f>
        <v/>
      </c>
      <c r="AR23" s="138"/>
      <c r="AS23" s="136"/>
      <c r="AT23" s="137" t="str">
        <f>IF(AS23&gt;="","","－")</f>
        <v/>
      </c>
      <c r="AU23" s="138"/>
      <c r="AV23" s="579"/>
      <c r="AW23" s="578"/>
      <c r="AX23" s="578"/>
      <c r="AY23" s="578"/>
      <c r="AZ23" s="576"/>
      <c r="BA23" s="576"/>
      <c r="BB23" s="576"/>
      <c r="BC23" s="577"/>
      <c r="BE23" s="568"/>
      <c r="BF23" s="568"/>
      <c r="BG23" s="589"/>
      <c r="BH23" s="569"/>
      <c r="BI23" s="569"/>
      <c r="BJ23" s="569"/>
      <c r="BK23" s="569"/>
      <c r="BL23" s="569"/>
      <c r="BM23" s="569"/>
      <c r="BN23" s="569"/>
      <c r="BP23" s="568"/>
      <c r="BQ23" s="568"/>
      <c r="BR23" s="568"/>
      <c r="BS23" s="568"/>
      <c r="BT23" s="568"/>
      <c r="BU23" s="568"/>
      <c r="BV23" s="568"/>
      <c r="BW23" s="568"/>
      <c r="BX23" s="568"/>
      <c r="BY23" s="568"/>
      <c r="BZ23" s="568"/>
      <c r="CA23" s="568"/>
      <c r="CB23" s="568"/>
      <c r="CC23" s="568"/>
      <c r="CD23" s="568"/>
    </row>
    <row r="24" spans="1:82" ht="30" customHeight="1">
      <c r="A24" s="574">
        <v>11</v>
      </c>
      <c r="B24" s="575" t="str">
        <f>'参加チーム(卒業)'!E11</f>
        <v>名古屋スラッガー</v>
      </c>
      <c r="C24" s="194" t="str">
        <f>IF(AG4="","",AG4)</f>
        <v>/</v>
      </c>
      <c r="D24" s="570" t="str">
        <f>IF(C25&gt;E25,"○",IF(C25&lt;E25,"●",IF(C25="","","△")))</f>
        <v/>
      </c>
      <c r="E24" s="571"/>
      <c r="F24" s="194" t="str">
        <f>IF(AG6="","",AG6)</f>
        <v>/</v>
      </c>
      <c r="G24" s="570" t="str">
        <f>IF(F25&gt;H25,"○",IF(F25&lt;H25,"●",IF(F25="","","△")))</f>
        <v/>
      </c>
      <c r="H24" s="571"/>
      <c r="I24" s="194" t="str">
        <f>IF(AG8="","",AG8)</f>
        <v>/</v>
      </c>
      <c r="J24" s="570" t="str">
        <f>IF(I25&gt;K25,"○",IF(I25&lt;K25,"●",IF(I25="","","△")))</f>
        <v/>
      </c>
      <c r="K24" s="571"/>
      <c r="L24" s="194" t="str">
        <f>IF(AG10="","",AG10)</f>
        <v>/</v>
      </c>
      <c r="M24" s="570" t="str">
        <f>IF(L25&gt;N25,"○",IF(L25&lt;N25,"●",IF(L25="","","△")))</f>
        <v/>
      </c>
      <c r="N24" s="571"/>
      <c r="O24" s="194" t="str">
        <f>IF(AG12="","",AG12)</f>
        <v>/</v>
      </c>
      <c r="P24" s="570" t="str">
        <f>IF(O25&gt;Q25,"○",IF(O25&lt;Q25,"●",IF(O25="","","△")))</f>
        <v/>
      </c>
      <c r="Q24" s="571"/>
      <c r="R24" s="194" t="str">
        <f>IF(AG14="","",AG14)</f>
        <v>/</v>
      </c>
      <c r="S24" s="570" t="str">
        <f>IF(R25&gt;T25,"○",IF(R25&lt;T25,"●",IF(R25="","","△")))</f>
        <v/>
      </c>
      <c r="T24" s="571"/>
      <c r="U24" s="194" t="str">
        <f>IF(AG16="","",AG16)</f>
        <v>/</v>
      </c>
      <c r="V24" s="570" t="str">
        <f>IF(U25&gt;W25,"○",IF(U25&lt;W25,"●",IF(U25="","","△")))</f>
        <v/>
      </c>
      <c r="W24" s="571"/>
      <c r="X24" s="194" t="str">
        <f>IF(AG18="","",AG18)</f>
        <v>/</v>
      </c>
      <c r="Y24" s="570" t="str">
        <f>IF(X25&gt;Z25,"○",IF(X25&lt;Z25,"●",IF(X25="","","△")))</f>
        <v/>
      </c>
      <c r="Z24" s="571"/>
      <c r="AA24" s="194" t="str">
        <f>IF(AG20="","",AG20)</f>
        <v>/</v>
      </c>
      <c r="AB24" s="570" t="str">
        <f>IF(AA25&gt;AC25,"○",IF(AA25&lt;AC25,"●",IF(AA25="","","△")))</f>
        <v/>
      </c>
      <c r="AC24" s="571"/>
      <c r="AD24" s="194" t="str">
        <f>IF(AG22="","",AG22)</f>
        <v>/</v>
      </c>
      <c r="AE24" s="570" t="str">
        <f>IF(AD25&gt;AF25,"○",IF(AD25&lt;AF25,"●",IF(AD25="","","△")))</f>
        <v/>
      </c>
      <c r="AF24" s="571"/>
      <c r="AG24" s="572"/>
      <c r="AH24" s="572"/>
      <c r="AI24" s="572"/>
      <c r="AJ24" s="195" t="s">
        <v>109</v>
      </c>
      <c r="AK24" s="570" t="str">
        <f>IF(AJ25&gt;AL25,"○",IF(AJ25&lt;AL25,"●",IF(AJ25="","","△")))</f>
        <v/>
      </c>
      <c r="AL24" s="571"/>
      <c r="AM24" s="195" t="s">
        <v>109</v>
      </c>
      <c r="AN24" s="570" t="str">
        <f>IF(AM25&gt;AO25,"○",IF(AM25&lt;AO25,"●",IF(AM25="","","△")))</f>
        <v/>
      </c>
      <c r="AO24" s="571"/>
      <c r="AP24" s="195" t="s">
        <v>109</v>
      </c>
      <c r="AQ24" s="570" t="str">
        <f>IF(AP25&gt;AR25,"○",IF(AP25&lt;AR25,"●",IF(AP25="","","△")))</f>
        <v/>
      </c>
      <c r="AR24" s="571"/>
      <c r="AS24" s="195" t="s">
        <v>109</v>
      </c>
      <c r="AT24" s="570" t="str">
        <f>IF(AS25&gt;AU25,"○",IF(AS25&lt;AU25,"●",IF(AS25="","","△")))</f>
        <v/>
      </c>
      <c r="AU24" s="571"/>
      <c r="AV24" s="579"/>
      <c r="AW24" s="578">
        <f>COUNTIF($C24:$AU25,"○")</f>
        <v>0</v>
      </c>
      <c r="AX24" s="578">
        <f>COUNTIF($C24:$AU25,"●")</f>
        <v>0</v>
      </c>
      <c r="AY24" s="578">
        <f>COUNTIF($C24:$AU25,"△")</f>
        <v>0</v>
      </c>
      <c r="AZ24" s="576">
        <f>SUM(AS25,AP25,AM25,AJ25,AG25,AD25,AA25,X25,U25,R25,O25,L25,I25,F25,C25)</f>
        <v>0</v>
      </c>
      <c r="BA24" s="576">
        <f>SUM(AU25,AR25,AO25,AL25,AI25,AF25,AC25,Z25,W25,T25,Q25,N25,K25,H25,E25)</f>
        <v>0</v>
      </c>
      <c r="BB24" s="576">
        <f>AZ24-BA24</f>
        <v>0</v>
      </c>
      <c r="BC24" s="577" t="str">
        <f>IF(AND(AW24=0,AX24=0,AY24=0),"",RANK(BE24,BE$4:BE$33))</f>
        <v/>
      </c>
      <c r="BD24" s="373" t="str">
        <f>IF(BG24=0,MAX(C24,F24,I24,L24,O24,R24,U24,X24,AA24,AE24,AD24,AG24,AJ24,AM24,AP24,AS24),"")</f>
        <v/>
      </c>
      <c r="BE24" s="568">
        <f t="shared" si="88"/>
        <v>-99999</v>
      </c>
      <c r="BF24" s="568">
        <f>RANK(BB24,BB$4:BB$33)</f>
        <v>1</v>
      </c>
      <c r="BG24" s="589">
        <f t="shared" ref="BG24" si="157">$BG$2-SUM(BH24:BN25)</f>
        <v>14</v>
      </c>
      <c r="BH24" s="569">
        <f t="shared" ref="BH24:BN24" si="158">COUNTIF($BP24:$CD25,BH$3)</f>
        <v>0</v>
      </c>
      <c r="BI24" s="569">
        <f t="shared" si="158"/>
        <v>0</v>
      </c>
      <c r="BJ24" s="569">
        <f t="shared" si="158"/>
        <v>0</v>
      </c>
      <c r="BK24" s="569">
        <f t="shared" si="158"/>
        <v>0</v>
      </c>
      <c r="BL24" s="569">
        <f t="shared" si="158"/>
        <v>0</v>
      </c>
      <c r="BM24" s="569">
        <f t="shared" si="158"/>
        <v>0</v>
      </c>
      <c r="BN24" s="569">
        <f t="shared" si="158"/>
        <v>0</v>
      </c>
      <c r="BP24" s="568" t="str">
        <f t="shared" ref="BP24" si="159">IF(OR(C24=0,C24="/"),"",MONTH(C24))</f>
        <v/>
      </c>
      <c r="BQ24" s="568" t="str">
        <f t="shared" ref="BQ24" si="160">IF(OR(F24=0,F24="/"),"",MONTH(F24))</f>
        <v/>
      </c>
      <c r="BR24" s="568" t="str">
        <f t="shared" ref="BR24" si="161">IF(OR(I24=0,I24="/"),"",MONTH(I24))</f>
        <v/>
      </c>
      <c r="BS24" s="568" t="str">
        <f t="shared" ref="BS24" si="162">IF(OR(L24=0,L24="/"),"",MONTH(L24))</f>
        <v/>
      </c>
      <c r="BT24" s="568" t="str">
        <f t="shared" ref="BT24" si="163">IF(OR(O24=0,O24="/"),"",MONTH(O24))</f>
        <v/>
      </c>
      <c r="BU24" s="568" t="str">
        <f t="shared" ref="BU24" si="164">IF(OR(R24=0,R24="/"),"",MONTH(R24))</f>
        <v/>
      </c>
      <c r="BV24" s="568" t="str">
        <f t="shared" ref="BV24" si="165">IF(OR(U24=0,U24="/"),"",MONTH(U24))</f>
        <v/>
      </c>
      <c r="BW24" s="568" t="str">
        <f t="shared" ref="BW24" si="166">IF(OR(X24=0,X24="/"),"",MONTH(X24))</f>
        <v/>
      </c>
      <c r="BX24" s="568" t="str">
        <f t="shared" ref="BX24" si="167">IF(OR(AA24=0,AA24="/"),"",MONTH(AA24))</f>
        <v/>
      </c>
      <c r="BY24" s="568" t="str">
        <f t="shared" ref="BY24" si="168">IF(OR(AD24=0,AD24="/"),"",MONTH(AD24))</f>
        <v/>
      </c>
      <c r="BZ24" s="568" t="str">
        <f t="shared" ref="BZ24" si="169">IF(OR(AG24=0,AG24="/"),"",MONTH(AG24))</f>
        <v/>
      </c>
      <c r="CA24" s="568" t="str">
        <f t="shared" ref="CA24" si="170">IF(OR(AJ24=0,AJ24="/"),"",MONTH(AJ24))</f>
        <v/>
      </c>
      <c r="CB24" s="568" t="str">
        <f t="shared" ref="CB24" si="171">IF(OR(AM24=0,AM24="/"),"",MONTH(AM24))</f>
        <v/>
      </c>
      <c r="CC24" s="568" t="str">
        <f t="shared" ref="CC24" si="172">IF(OR(AP24=0,AP24="/"),"",MONTH(AP24))</f>
        <v/>
      </c>
      <c r="CD24" s="568" t="str">
        <f t="shared" ref="CD24" si="173">IF(OR(AS24=0,AS24="/"),"",MONTH(AS24))</f>
        <v/>
      </c>
    </row>
    <row r="25" spans="1:82" ht="30" customHeight="1">
      <c r="A25" s="574"/>
      <c r="B25" s="575"/>
      <c r="C25" s="139" t="str">
        <f>IF(AI5="","",AI5)</f>
        <v/>
      </c>
      <c r="D25" s="137" t="str">
        <f>AH5</f>
        <v/>
      </c>
      <c r="E25" s="140" t="str">
        <f>IF(AG5="","",AG5)</f>
        <v/>
      </c>
      <c r="F25" s="139" t="str">
        <f>IF(AI7="","",AI7)</f>
        <v/>
      </c>
      <c r="G25" s="137" t="str">
        <f>AH7</f>
        <v/>
      </c>
      <c r="H25" s="140" t="str">
        <f>IF(AG7="","",AG7)</f>
        <v/>
      </c>
      <c r="I25" s="139" t="str">
        <f>IF(AI9="","",AI9)</f>
        <v/>
      </c>
      <c r="J25" s="137" t="str">
        <f>AH9</f>
        <v/>
      </c>
      <c r="K25" s="140" t="str">
        <f>IF(AG9="","",AG9)</f>
        <v/>
      </c>
      <c r="L25" s="139" t="str">
        <f>IF(AI11="","",AI11)</f>
        <v/>
      </c>
      <c r="M25" s="137" t="str">
        <f>AH11</f>
        <v/>
      </c>
      <c r="N25" s="140" t="str">
        <f>IF(AG11="","",AG11)</f>
        <v/>
      </c>
      <c r="O25" s="139" t="str">
        <f>IF(AI13="","",AI13)</f>
        <v/>
      </c>
      <c r="P25" s="137" t="str">
        <f>AH13</f>
        <v/>
      </c>
      <c r="Q25" s="140" t="str">
        <f>IF(AG13="","",AG13)</f>
        <v/>
      </c>
      <c r="R25" s="139" t="str">
        <f>IF(AI15="","",AI15)</f>
        <v/>
      </c>
      <c r="S25" s="137" t="str">
        <f>AH15</f>
        <v/>
      </c>
      <c r="T25" s="140" t="str">
        <f>IF(AG15="","",AG15)</f>
        <v/>
      </c>
      <c r="U25" s="139" t="str">
        <f>IF(AI17="","",AI17)</f>
        <v/>
      </c>
      <c r="V25" s="137" t="str">
        <f>AH17</f>
        <v/>
      </c>
      <c r="W25" s="140" t="str">
        <f>IF(AG17="","",AG17)</f>
        <v/>
      </c>
      <c r="X25" s="139" t="str">
        <f>IF(AI19="","",AI19)</f>
        <v/>
      </c>
      <c r="Y25" s="137" t="str">
        <f>AH19</f>
        <v/>
      </c>
      <c r="Z25" s="140" t="str">
        <f>IF(AG19="","",AG19)</f>
        <v/>
      </c>
      <c r="AA25" s="139" t="str">
        <f>IF(AI21="","",AI21)</f>
        <v/>
      </c>
      <c r="AB25" s="137" t="str">
        <f>AH21</f>
        <v/>
      </c>
      <c r="AC25" s="140" t="str">
        <f>IF(AG21="","",AG21)</f>
        <v/>
      </c>
      <c r="AD25" s="139" t="str">
        <f>IF(AI23="","",AI23)</f>
        <v/>
      </c>
      <c r="AE25" s="137" t="str">
        <f>AH23</f>
        <v/>
      </c>
      <c r="AF25" s="140" t="str">
        <f>IF(AG23="","",AG23)</f>
        <v/>
      </c>
      <c r="AG25" s="572"/>
      <c r="AH25" s="572"/>
      <c r="AI25" s="572"/>
      <c r="AJ25" s="136"/>
      <c r="AK25" s="137" t="str">
        <f>IF(AJ25&gt;="","","－")</f>
        <v/>
      </c>
      <c r="AL25" s="138"/>
      <c r="AM25" s="136"/>
      <c r="AN25" s="137" t="str">
        <f>IF(AM25&gt;="","","－")</f>
        <v/>
      </c>
      <c r="AO25" s="138"/>
      <c r="AP25" s="136"/>
      <c r="AQ25" s="137" t="str">
        <f>IF(AP25&gt;="","","－")</f>
        <v/>
      </c>
      <c r="AR25" s="138"/>
      <c r="AS25" s="136"/>
      <c r="AT25" s="137" t="str">
        <f>IF(AS25&gt;="","","－")</f>
        <v/>
      </c>
      <c r="AU25" s="138"/>
      <c r="AV25" s="579"/>
      <c r="AW25" s="578"/>
      <c r="AX25" s="578"/>
      <c r="AY25" s="578"/>
      <c r="AZ25" s="576"/>
      <c r="BA25" s="576"/>
      <c r="BB25" s="576"/>
      <c r="BC25" s="577"/>
      <c r="BE25" s="568"/>
      <c r="BF25" s="568"/>
      <c r="BG25" s="589"/>
      <c r="BH25" s="569"/>
      <c r="BI25" s="569"/>
      <c r="BJ25" s="569"/>
      <c r="BK25" s="569"/>
      <c r="BL25" s="569"/>
      <c r="BM25" s="569"/>
      <c r="BN25" s="569"/>
      <c r="BP25" s="568"/>
      <c r="BQ25" s="568"/>
      <c r="BR25" s="568"/>
      <c r="BS25" s="568"/>
      <c r="BT25" s="568"/>
      <c r="BU25" s="568"/>
      <c r="BV25" s="568"/>
      <c r="BW25" s="568"/>
      <c r="BX25" s="568"/>
      <c r="BY25" s="568"/>
      <c r="BZ25" s="568"/>
      <c r="CA25" s="568"/>
      <c r="CB25" s="568"/>
      <c r="CC25" s="568"/>
      <c r="CD25" s="568"/>
    </row>
    <row r="26" spans="1:82" ht="30" customHeight="1">
      <c r="A26" s="574">
        <v>12</v>
      </c>
      <c r="B26" s="575" t="str">
        <f>'参加チーム(卒業)'!E12</f>
        <v>ブラックサンダーズ</v>
      </c>
      <c r="C26" s="194" t="str">
        <f>IF(AJ4="","",AJ4)</f>
        <v>/</v>
      </c>
      <c r="D26" s="570" t="str">
        <f>IF(C27&gt;E27,"○",IF(C27&lt;E27,"●",IF(C27="","","△")))</f>
        <v/>
      </c>
      <c r="E26" s="571"/>
      <c r="F26" s="194" t="str">
        <f>IF(AJ6="","",AJ6)</f>
        <v>/</v>
      </c>
      <c r="G26" s="570" t="str">
        <f>IF(F27&gt;H27,"○",IF(F27&lt;H27,"●",IF(F27="","","△")))</f>
        <v/>
      </c>
      <c r="H26" s="571"/>
      <c r="I26" s="194" t="str">
        <f>IF(AJ8="","",AJ8)</f>
        <v>/</v>
      </c>
      <c r="J26" s="570" t="str">
        <f>IF(I27&gt;K27,"○",IF(I27&lt;K27,"●",IF(I27="","","△")))</f>
        <v/>
      </c>
      <c r="K26" s="571"/>
      <c r="L26" s="194" t="str">
        <f>IF(AJ10="","",AJ10)</f>
        <v>/</v>
      </c>
      <c r="M26" s="570" t="str">
        <f>IF(L27&gt;N27,"○",IF(L27&lt;N27,"●",IF(L27="","","△")))</f>
        <v/>
      </c>
      <c r="N26" s="571"/>
      <c r="O26" s="194" t="str">
        <f>IF(AJ12="","",AJ12)</f>
        <v>/</v>
      </c>
      <c r="P26" s="570" t="str">
        <f>IF(O27&gt;Q27,"○",IF(O27&lt;Q27,"●",IF(O27="","","△")))</f>
        <v/>
      </c>
      <c r="Q26" s="571"/>
      <c r="R26" s="194" t="str">
        <f>IF(AJ14="","",AJ14)</f>
        <v>/</v>
      </c>
      <c r="S26" s="570" t="str">
        <f>IF(R27&gt;T27,"○",IF(R27&lt;T27,"●",IF(R27="","","△")))</f>
        <v/>
      </c>
      <c r="T26" s="571"/>
      <c r="U26" s="194" t="str">
        <f>IF(AJ16="","",AJ16)</f>
        <v>/</v>
      </c>
      <c r="V26" s="570" t="str">
        <f>IF(U27&gt;W27,"○",IF(U27&lt;W27,"●",IF(U27="","","△")))</f>
        <v/>
      </c>
      <c r="W26" s="571"/>
      <c r="X26" s="194" t="str">
        <f>IF(AJ18="","",AJ18)</f>
        <v>/</v>
      </c>
      <c r="Y26" s="570" t="str">
        <f>IF(X27&gt;Z27,"○",IF(X27&lt;Z27,"●",IF(X27="","","△")))</f>
        <v/>
      </c>
      <c r="Z26" s="571"/>
      <c r="AA26" s="194" t="str">
        <f>IF(AJ20="","",AJ20)</f>
        <v>/</v>
      </c>
      <c r="AB26" s="570" t="str">
        <f>IF(AA27&gt;AC27,"○",IF(AA27&lt;AC27,"●",IF(AA27="","","△")))</f>
        <v/>
      </c>
      <c r="AC26" s="571"/>
      <c r="AD26" s="194" t="str">
        <f>IF(AJ22="","",AJ22)</f>
        <v>/</v>
      </c>
      <c r="AE26" s="570" t="str">
        <f>IF(AD27&gt;AF27,"○",IF(AD27&lt;AF27,"●",IF(AD27="","","△")))</f>
        <v/>
      </c>
      <c r="AF26" s="571"/>
      <c r="AG26" s="194" t="str">
        <f>IF(AJ24="","",AJ24)</f>
        <v>/</v>
      </c>
      <c r="AH26" s="570" t="str">
        <f>IF(AG27&gt;AI27,"○",IF(AG27&lt;AI27,"●",IF(AG27="","","△")))</f>
        <v/>
      </c>
      <c r="AI26" s="571"/>
      <c r="AJ26" s="572"/>
      <c r="AK26" s="572"/>
      <c r="AL26" s="572"/>
      <c r="AM26" s="195" t="s">
        <v>109</v>
      </c>
      <c r="AN26" s="570" t="str">
        <f>IF(AM27&gt;AO27,"○",IF(AM27&lt;AO27,"●",IF(AM27="","","△")))</f>
        <v/>
      </c>
      <c r="AO26" s="571"/>
      <c r="AP26" s="195" t="s">
        <v>109</v>
      </c>
      <c r="AQ26" s="570" t="str">
        <f>IF(AP27&gt;AR27,"○",IF(AP27&lt;AR27,"●",IF(AP27="","","△")))</f>
        <v/>
      </c>
      <c r="AR26" s="571"/>
      <c r="AS26" s="195" t="s">
        <v>109</v>
      </c>
      <c r="AT26" s="570" t="str">
        <f>IF(AS27&gt;AU27,"○",IF(AS27&lt;AU27,"●",IF(AS27="","","△")))</f>
        <v/>
      </c>
      <c r="AU26" s="571"/>
      <c r="AV26" s="579"/>
      <c r="AW26" s="578">
        <f>COUNTIF($C26:$AU27,"○")</f>
        <v>0</v>
      </c>
      <c r="AX26" s="578">
        <f>COUNTIF($C26:$AU27,"●")</f>
        <v>0</v>
      </c>
      <c r="AY26" s="578">
        <f>COUNTIF($C26:$AU27,"△")</f>
        <v>0</v>
      </c>
      <c r="AZ26" s="576">
        <f>SUM(AS27,AP27,AM27,AJ27,AG27,AD27,AA27,X27,U27,R27,O27,L27,I27,F27,C27)</f>
        <v>0</v>
      </c>
      <c r="BA26" s="576">
        <f>SUM(AU27,AR27,AO27,AL27,AI27,AF27,AC27,Z27,W27,T27,Q27,N27,K27,H27,E27)</f>
        <v>0</v>
      </c>
      <c r="BB26" s="576">
        <f>AZ26-BA26</f>
        <v>0</v>
      </c>
      <c r="BC26" s="577" t="str">
        <f>IF(AND(AW26=0,AX26=0,AY26=0),"",RANK(BE26,BE$4:BE$33))</f>
        <v/>
      </c>
      <c r="BD26" s="373" t="str">
        <f>IF(BG26=0,MAX(C26,F26,I26,L26,O26,R26,U26,X26,AA26,AE26,AD26,AG26,AJ26,AM26,AP26,AS26),"")</f>
        <v/>
      </c>
      <c r="BE26" s="568">
        <f t="shared" si="88"/>
        <v>-99999</v>
      </c>
      <c r="BF26" s="568">
        <f>RANK(BB26,BB$4:BB$33)</f>
        <v>1</v>
      </c>
      <c r="BG26" s="589">
        <f t="shared" ref="BG26" si="174">$BG$2-SUM(BH26:BN27)</f>
        <v>14</v>
      </c>
      <c r="BH26" s="569">
        <f t="shared" ref="BH26:BN26" si="175">COUNTIF($BP26:$CD27,BH$3)</f>
        <v>0</v>
      </c>
      <c r="BI26" s="569">
        <f t="shared" si="175"/>
        <v>0</v>
      </c>
      <c r="BJ26" s="569">
        <f t="shared" si="175"/>
        <v>0</v>
      </c>
      <c r="BK26" s="569">
        <f t="shared" si="175"/>
        <v>0</v>
      </c>
      <c r="BL26" s="569">
        <f t="shared" si="175"/>
        <v>0</v>
      </c>
      <c r="BM26" s="569">
        <f t="shared" si="175"/>
        <v>0</v>
      </c>
      <c r="BN26" s="569">
        <f t="shared" si="175"/>
        <v>0</v>
      </c>
      <c r="BP26" s="568" t="str">
        <f t="shared" ref="BP26" si="176">IF(OR(C26=0,C26="/"),"",MONTH(C26))</f>
        <v/>
      </c>
      <c r="BQ26" s="568" t="str">
        <f t="shared" ref="BQ26" si="177">IF(OR(F26=0,F26="/"),"",MONTH(F26))</f>
        <v/>
      </c>
      <c r="BR26" s="568" t="str">
        <f t="shared" ref="BR26" si="178">IF(OR(I26=0,I26="/"),"",MONTH(I26))</f>
        <v/>
      </c>
      <c r="BS26" s="568" t="str">
        <f t="shared" ref="BS26" si="179">IF(OR(L26=0,L26="/"),"",MONTH(L26))</f>
        <v/>
      </c>
      <c r="BT26" s="568" t="str">
        <f t="shared" ref="BT26" si="180">IF(OR(O26=0,O26="/"),"",MONTH(O26))</f>
        <v/>
      </c>
      <c r="BU26" s="568" t="str">
        <f t="shared" ref="BU26" si="181">IF(OR(R26=0,R26="/"),"",MONTH(R26))</f>
        <v/>
      </c>
      <c r="BV26" s="568" t="str">
        <f t="shared" ref="BV26" si="182">IF(OR(U26=0,U26="/"),"",MONTH(U26))</f>
        <v/>
      </c>
      <c r="BW26" s="568" t="str">
        <f t="shared" ref="BW26" si="183">IF(OR(X26=0,X26="/"),"",MONTH(X26))</f>
        <v/>
      </c>
      <c r="BX26" s="568" t="str">
        <f t="shared" ref="BX26" si="184">IF(OR(AA26=0,AA26="/"),"",MONTH(AA26))</f>
        <v/>
      </c>
      <c r="BY26" s="568" t="str">
        <f t="shared" ref="BY26" si="185">IF(OR(AD26=0,AD26="/"),"",MONTH(AD26))</f>
        <v/>
      </c>
      <c r="BZ26" s="568" t="str">
        <f t="shared" ref="BZ26" si="186">IF(OR(AG26=0,AG26="/"),"",MONTH(AG26))</f>
        <v/>
      </c>
      <c r="CA26" s="568" t="str">
        <f t="shared" ref="CA26" si="187">IF(OR(AJ26=0,AJ26="/"),"",MONTH(AJ26))</f>
        <v/>
      </c>
      <c r="CB26" s="568" t="str">
        <f t="shared" ref="CB26" si="188">IF(OR(AM26=0,AM26="/"),"",MONTH(AM26))</f>
        <v/>
      </c>
      <c r="CC26" s="568" t="str">
        <f t="shared" ref="CC26" si="189">IF(OR(AP26=0,AP26="/"),"",MONTH(AP26))</f>
        <v/>
      </c>
      <c r="CD26" s="568" t="str">
        <f t="shared" ref="CD26" si="190">IF(OR(AS26=0,AS26="/"),"",MONTH(AS26))</f>
        <v/>
      </c>
    </row>
    <row r="27" spans="1:82" ht="30" customHeight="1">
      <c r="A27" s="574"/>
      <c r="B27" s="575"/>
      <c r="C27" s="139" t="str">
        <f>IF(AL5="","",AL5)</f>
        <v/>
      </c>
      <c r="D27" s="137" t="str">
        <f>AK5</f>
        <v/>
      </c>
      <c r="E27" s="140" t="str">
        <f>IF(AJ5="","",AJ5)</f>
        <v/>
      </c>
      <c r="F27" s="139" t="str">
        <f>IF(AL7="","",AL7)</f>
        <v/>
      </c>
      <c r="G27" s="137" t="str">
        <f>AK7</f>
        <v/>
      </c>
      <c r="H27" s="140" t="str">
        <f>IF(AJ7="","",AJ7)</f>
        <v/>
      </c>
      <c r="I27" s="139" t="str">
        <f>IF(AL9="","",AL9)</f>
        <v/>
      </c>
      <c r="J27" s="137" t="str">
        <f>AK9</f>
        <v/>
      </c>
      <c r="K27" s="140" t="str">
        <f>IF(AJ9="","",AJ9)</f>
        <v/>
      </c>
      <c r="L27" s="139" t="str">
        <f>IF(AL11="","",AL11)</f>
        <v/>
      </c>
      <c r="M27" s="137" t="str">
        <f>AK11</f>
        <v/>
      </c>
      <c r="N27" s="140" t="str">
        <f>IF(AJ11="","",AJ11)</f>
        <v/>
      </c>
      <c r="O27" s="139" t="str">
        <f>IF(AL13="","",AL13)</f>
        <v/>
      </c>
      <c r="P27" s="137" t="str">
        <f>AK13</f>
        <v/>
      </c>
      <c r="Q27" s="140" t="str">
        <f>IF(AJ13="","",AJ13)</f>
        <v/>
      </c>
      <c r="R27" s="139" t="str">
        <f>IF(AL15="","",AL15)</f>
        <v/>
      </c>
      <c r="S27" s="137" t="str">
        <f>AK15</f>
        <v/>
      </c>
      <c r="T27" s="140" t="str">
        <f>IF(AJ15="","",AJ15)</f>
        <v/>
      </c>
      <c r="U27" s="139" t="str">
        <f>IF(AL17="","",AL17)</f>
        <v/>
      </c>
      <c r="V27" s="137" t="str">
        <f>AK17</f>
        <v/>
      </c>
      <c r="W27" s="140" t="str">
        <f>IF(AJ17="","",AJ17)</f>
        <v/>
      </c>
      <c r="X27" s="139" t="str">
        <f>IF(AL19="","",AL19)</f>
        <v/>
      </c>
      <c r="Y27" s="137" t="str">
        <f>AK19</f>
        <v/>
      </c>
      <c r="Z27" s="140" t="str">
        <f>IF(AJ19="","",AJ19)</f>
        <v/>
      </c>
      <c r="AA27" s="139" t="str">
        <f>IF(AL21="","",AL21)</f>
        <v/>
      </c>
      <c r="AB27" s="137" t="str">
        <f>AK21</f>
        <v/>
      </c>
      <c r="AC27" s="140" t="str">
        <f>IF(AJ21="","",AJ21)</f>
        <v/>
      </c>
      <c r="AD27" s="139" t="str">
        <f>IF(AL23="","",AL23)</f>
        <v/>
      </c>
      <c r="AE27" s="137" t="str">
        <f>AK23</f>
        <v/>
      </c>
      <c r="AF27" s="140" t="str">
        <f>IF(AJ23="","",AJ23)</f>
        <v/>
      </c>
      <c r="AG27" s="139" t="str">
        <f>IF(AL25="","",AL25)</f>
        <v/>
      </c>
      <c r="AH27" s="137" t="str">
        <f>AK25</f>
        <v/>
      </c>
      <c r="AI27" s="140" t="str">
        <f>IF(AJ25="","",AJ25)</f>
        <v/>
      </c>
      <c r="AJ27" s="572"/>
      <c r="AK27" s="572"/>
      <c r="AL27" s="572"/>
      <c r="AM27" s="136"/>
      <c r="AN27" s="137" t="str">
        <f>IF(AM27&gt;="","","－")</f>
        <v/>
      </c>
      <c r="AO27" s="138"/>
      <c r="AP27" s="136"/>
      <c r="AQ27" s="137" t="str">
        <f>IF(AP27&gt;="","","－")</f>
        <v/>
      </c>
      <c r="AR27" s="138"/>
      <c r="AS27" s="136"/>
      <c r="AT27" s="137" t="str">
        <f>IF(AS27&gt;="","","－")</f>
        <v/>
      </c>
      <c r="AU27" s="138"/>
      <c r="AV27" s="579"/>
      <c r="AW27" s="578"/>
      <c r="AX27" s="578"/>
      <c r="AY27" s="578"/>
      <c r="AZ27" s="576"/>
      <c r="BA27" s="576"/>
      <c r="BB27" s="576"/>
      <c r="BC27" s="577"/>
      <c r="BE27" s="568"/>
      <c r="BF27" s="568"/>
      <c r="BG27" s="589"/>
      <c r="BH27" s="569"/>
      <c r="BI27" s="569"/>
      <c r="BJ27" s="569"/>
      <c r="BK27" s="569"/>
      <c r="BL27" s="569"/>
      <c r="BM27" s="569"/>
      <c r="BN27" s="569"/>
      <c r="BP27" s="568"/>
      <c r="BQ27" s="568"/>
      <c r="BR27" s="568"/>
      <c r="BS27" s="568"/>
      <c r="BT27" s="568"/>
      <c r="BU27" s="568"/>
      <c r="BV27" s="568"/>
      <c r="BW27" s="568"/>
      <c r="BX27" s="568"/>
      <c r="BY27" s="568"/>
      <c r="BZ27" s="568"/>
      <c r="CA27" s="568"/>
      <c r="CB27" s="568"/>
      <c r="CC27" s="568"/>
      <c r="CD27" s="568"/>
    </row>
    <row r="28" spans="1:82" ht="30" customHeight="1">
      <c r="A28" s="574">
        <v>13</v>
      </c>
      <c r="B28" s="575" t="str">
        <f>'参加チーム(卒業)'!E13</f>
        <v>昇友・高蔵合同</v>
      </c>
      <c r="C28" s="194" t="str">
        <f>IF(AM4="","",AM4)</f>
        <v>/</v>
      </c>
      <c r="D28" s="570" t="str">
        <f>IF(C29&gt;E29,"○",IF(C29&lt;E29,"●",IF(C29="","","△")))</f>
        <v/>
      </c>
      <c r="E28" s="571"/>
      <c r="F28" s="194" t="str">
        <f>IF(AM6="","",AM6)</f>
        <v>/</v>
      </c>
      <c r="G28" s="570" t="str">
        <f>IF(F29&gt;H29,"○",IF(F29&lt;H29,"●",IF(F29="","","△")))</f>
        <v/>
      </c>
      <c r="H28" s="571"/>
      <c r="I28" s="194" t="str">
        <f>IF(AM8="","",AM8)</f>
        <v>/</v>
      </c>
      <c r="J28" s="570" t="str">
        <f>IF(I29&gt;K29,"○",IF(I29&lt;K29,"●",IF(I29="","","△")))</f>
        <v/>
      </c>
      <c r="K28" s="571"/>
      <c r="L28" s="194" t="str">
        <f>IF(AM10="","",AM10)</f>
        <v>/</v>
      </c>
      <c r="M28" s="570" t="str">
        <f>IF(L29&gt;N29,"○",IF(L29&lt;N29,"●",IF(L29="","","△")))</f>
        <v/>
      </c>
      <c r="N28" s="571"/>
      <c r="O28" s="194" t="str">
        <f>IF(AM12="","",AM12)</f>
        <v>/</v>
      </c>
      <c r="P28" s="570" t="str">
        <f>IF(O29&gt;Q29,"○",IF(O29&lt;Q29,"●",IF(O29="","","△")))</f>
        <v/>
      </c>
      <c r="Q28" s="571"/>
      <c r="R28" s="194" t="str">
        <f>IF(AM14="","",AM14)</f>
        <v>/</v>
      </c>
      <c r="S28" s="570" t="str">
        <f>IF(R29&gt;T29,"○",IF(R29&lt;T29,"●",IF(R29="","","△")))</f>
        <v/>
      </c>
      <c r="T28" s="571"/>
      <c r="U28" s="194" t="str">
        <f>IF(AM16="","",AM16)</f>
        <v>/</v>
      </c>
      <c r="V28" s="570" t="str">
        <f>IF(U29&gt;W29,"○",IF(U29&lt;W29,"●",IF(U29="","","△")))</f>
        <v/>
      </c>
      <c r="W28" s="571"/>
      <c r="X28" s="194" t="str">
        <f>IF(AM18="","",AM18)</f>
        <v>/</v>
      </c>
      <c r="Y28" s="570" t="str">
        <f>IF(X29&gt;Z29,"○",IF(X29&lt;Z29,"●",IF(X29="","","△")))</f>
        <v/>
      </c>
      <c r="Z28" s="571"/>
      <c r="AA28" s="194" t="str">
        <f>IF(AM20="","",AM20)</f>
        <v>/</v>
      </c>
      <c r="AB28" s="570" t="str">
        <f>IF(AA29&gt;AC29,"○",IF(AA29&lt;AC29,"●",IF(AA29="","","△")))</f>
        <v/>
      </c>
      <c r="AC28" s="571"/>
      <c r="AD28" s="194" t="str">
        <f>IF(AM22="","",AM22)</f>
        <v>/</v>
      </c>
      <c r="AE28" s="570" t="str">
        <f>IF(AD29&gt;AF29,"○",IF(AD29&lt;AF29,"●",IF(AD29="","","△")))</f>
        <v/>
      </c>
      <c r="AF28" s="571"/>
      <c r="AG28" s="194" t="str">
        <f>IF(AM24="","",AM24)</f>
        <v>/</v>
      </c>
      <c r="AH28" s="570" t="str">
        <f>IF(AG29&gt;AI29,"○",IF(AG29&lt;AI29,"●",IF(AG29="","","△")))</f>
        <v/>
      </c>
      <c r="AI28" s="571"/>
      <c r="AJ28" s="194" t="str">
        <f>IF(AM26="","",AM26)</f>
        <v>/</v>
      </c>
      <c r="AK28" s="570" t="str">
        <f>IF(AJ29&gt;AL29,"○",IF(AJ29&lt;AL29,"●",IF(AJ29="","","△")))</f>
        <v/>
      </c>
      <c r="AL28" s="571"/>
      <c r="AM28" s="572"/>
      <c r="AN28" s="572"/>
      <c r="AO28" s="572"/>
      <c r="AP28" s="195" t="s">
        <v>109</v>
      </c>
      <c r="AQ28" s="570" t="str">
        <f>IF(AP29&gt;AR29,"○",IF(AP29&lt;AR29,"●",IF(AP29="","","△")))</f>
        <v/>
      </c>
      <c r="AR28" s="571"/>
      <c r="AS28" s="195" t="s">
        <v>109</v>
      </c>
      <c r="AT28" s="570" t="str">
        <f>IF(AS29&gt;AU29,"○",IF(AS29&lt;AU29,"●",IF(AS29="","","△")))</f>
        <v/>
      </c>
      <c r="AU28" s="571"/>
      <c r="AV28" s="579"/>
      <c r="AW28" s="578">
        <f>COUNTIF($C28:$AU29,"○")</f>
        <v>0</v>
      </c>
      <c r="AX28" s="578">
        <f>COUNTIF($C28:$AU29,"●")</f>
        <v>0</v>
      </c>
      <c r="AY28" s="578">
        <f>COUNTIF($C28:$AU29,"△")</f>
        <v>0</v>
      </c>
      <c r="AZ28" s="576">
        <f>SUM(AS29,AP29,AM29,AJ29,AG29,AD29,AA29,X29,U29,R29,O29,L29,I29,F29,C29)</f>
        <v>0</v>
      </c>
      <c r="BA28" s="576">
        <f>SUM(AU29,AR29,AO29,AL29,AI29,AF29,AC29,Z29,W29,T29,Q29,N29,K29,H29,E29)</f>
        <v>0</v>
      </c>
      <c r="BB28" s="576">
        <f>AZ28-BA28</f>
        <v>0</v>
      </c>
      <c r="BC28" s="577" t="str">
        <f>IF(AND(AW28=0,AX28=0,AY28=0),"",RANK(BE28,BE$4:BE$33))</f>
        <v/>
      </c>
      <c r="BD28" s="373" t="str">
        <f>IF(BG28=0,MAX(C28,F28,I28,L28,O28,R28,U28,X28,AA28,AE28,AD28,AG28,AJ28,AM28,AP28,AS28),"")</f>
        <v/>
      </c>
      <c r="BE28" s="568">
        <f t="shared" si="88"/>
        <v>-99999</v>
      </c>
      <c r="BF28" s="568">
        <f>RANK(BB28,BB$4:BB$33)</f>
        <v>1</v>
      </c>
      <c r="BG28" s="589">
        <f t="shared" ref="BG28" si="191">$BG$2-SUM(BH28:BN29)</f>
        <v>14</v>
      </c>
      <c r="BH28" s="569">
        <f t="shared" ref="BH28:BN28" si="192">COUNTIF($BP28:$CD29,BH$3)</f>
        <v>0</v>
      </c>
      <c r="BI28" s="569">
        <f t="shared" si="192"/>
        <v>0</v>
      </c>
      <c r="BJ28" s="569">
        <f t="shared" si="192"/>
        <v>0</v>
      </c>
      <c r="BK28" s="569">
        <f t="shared" si="192"/>
        <v>0</v>
      </c>
      <c r="BL28" s="569">
        <f t="shared" si="192"/>
        <v>0</v>
      </c>
      <c r="BM28" s="569">
        <f t="shared" si="192"/>
        <v>0</v>
      </c>
      <c r="BN28" s="569">
        <f t="shared" si="192"/>
        <v>0</v>
      </c>
      <c r="BP28" s="568" t="str">
        <f t="shared" ref="BP28" si="193">IF(OR(C28=0,C28="/"),"",MONTH(C28))</f>
        <v/>
      </c>
      <c r="BQ28" s="568" t="str">
        <f t="shared" ref="BQ28" si="194">IF(OR(F28=0,F28="/"),"",MONTH(F28))</f>
        <v/>
      </c>
      <c r="BR28" s="568" t="str">
        <f t="shared" ref="BR28" si="195">IF(OR(I28=0,I28="/"),"",MONTH(I28))</f>
        <v/>
      </c>
      <c r="BS28" s="568" t="str">
        <f t="shared" ref="BS28" si="196">IF(OR(L28=0,L28="/"),"",MONTH(L28))</f>
        <v/>
      </c>
      <c r="BT28" s="568" t="str">
        <f t="shared" ref="BT28" si="197">IF(OR(O28=0,O28="/"),"",MONTH(O28))</f>
        <v/>
      </c>
      <c r="BU28" s="568" t="str">
        <f t="shared" ref="BU28" si="198">IF(OR(R28=0,R28="/"),"",MONTH(R28))</f>
        <v/>
      </c>
      <c r="BV28" s="568" t="str">
        <f t="shared" ref="BV28" si="199">IF(OR(U28=0,U28="/"),"",MONTH(U28))</f>
        <v/>
      </c>
      <c r="BW28" s="568" t="str">
        <f t="shared" ref="BW28" si="200">IF(OR(X28=0,X28="/"),"",MONTH(X28))</f>
        <v/>
      </c>
      <c r="BX28" s="568" t="str">
        <f t="shared" ref="BX28" si="201">IF(OR(AA28=0,AA28="/"),"",MONTH(AA28))</f>
        <v/>
      </c>
      <c r="BY28" s="568" t="str">
        <f t="shared" ref="BY28" si="202">IF(OR(AD28=0,AD28="/"),"",MONTH(AD28))</f>
        <v/>
      </c>
      <c r="BZ28" s="568" t="str">
        <f t="shared" ref="BZ28" si="203">IF(OR(AG28=0,AG28="/"),"",MONTH(AG28))</f>
        <v/>
      </c>
      <c r="CA28" s="568" t="str">
        <f t="shared" ref="CA28" si="204">IF(OR(AJ28=0,AJ28="/"),"",MONTH(AJ28))</f>
        <v/>
      </c>
      <c r="CB28" s="568" t="str">
        <f t="shared" ref="CB28" si="205">IF(OR(AM28=0,AM28="/"),"",MONTH(AM28))</f>
        <v/>
      </c>
      <c r="CC28" s="568" t="str">
        <f t="shared" ref="CC28" si="206">IF(OR(AP28=0,AP28="/"),"",MONTH(AP28))</f>
        <v/>
      </c>
      <c r="CD28" s="568" t="str">
        <f t="shared" ref="CD28" si="207">IF(OR(AS28=0,AS28="/"),"",MONTH(AS28))</f>
        <v/>
      </c>
    </row>
    <row r="29" spans="1:82" ht="30" customHeight="1">
      <c r="A29" s="574"/>
      <c r="B29" s="575"/>
      <c r="C29" s="139" t="str">
        <f>IF(AO5="","",AO5)</f>
        <v/>
      </c>
      <c r="D29" s="137" t="str">
        <f>AN5</f>
        <v/>
      </c>
      <c r="E29" s="140" t="str">
        <f>IF(AM5="","",AM5)</f>
        <v/>
      </c>
      <c r="F29" s="139" t="str">
        <f>IF(AO7="","",AO7)</f>
        <v/>
      </c>
      <c r="G29" s="137" t="str">
        <f>AN7</f>
        <v/>
      </c>
      <c r="H29" s="140" t="str">
        <f>IF(AM7="","",AM7)</f>
        <v/>
      </c>
      <c r="I29" s="139" t="str">
        <f>IF(AO9="","",AO9)</f>
        <v/>
      </c>
      <c r="J29" s="137" t="str">
        <f>AN9</f>
        <v/>
      </c>
      <c r="K29" s="140" t="str">
        <f>IF(AM9="","",AM9)</f>
        <v/>
      </c>
      <c r="L29" s="139" t="str">
        <f>IF(AO11="","",AO11)</f>
        <v/>
      </c>
      <c r="M29" s="137" t="str">
        <f>AN11</f>
        <v/>
      </c>
      <c r="N29" s="140" t="str">
        <f>IF(AM11="","",AM11)</f>
        <v/>
      </c>
      <c r="O29" s="139" t="str">
        <f>IF(AO13="","",AO13)</f>
        <v/>
      </c>
      <c r="P29" s="137" t="str">
        <f>AN13</f>
        <v/>
      </c>
      <c r="Q29" s="140" t="str">
        <f>IF(AM13="","",AM13)</f>
        <v/>
      </c>
      <c r="R29" s="139" t="str">
        <f>IF(AO15="","",AO15)</f>
        <v/>
      </c>
      <c r="S29" s="137" t="str">
        <f>AN15</f>
        <v/>
      </c>
      <c r="T29" s="140" t="str">
        <f>IF(AM15="","",AM15)</f>
        <v/>
      </c>
      <c r="U29" s="139" t="str">
        <f>IF(AO17="","",AO17)</f>
        <v/>
      </c>
      <c r="V29" s="137" t="str">
        <f>AN17</f>
        <v/>
      </c>
      <c r="W29" s="140" t="str">
        <f>IF(AM17="","",AM17)</f>
        <v/>
      </c>
      <c r="X29" s="139" t="str">
        <f>IF(AO19="","",AO19)</f>
        <v/>
      </c>
      <c r="Y29" s="137" t="str">
        <f>AN19</f>
        <v/>
      </c>
      <c r="Z29" s="140" t="str">
        <f>IF(AM19="","",AM19)</f>
        <v/>
      </c>
      <c r="AA29" s="139" t="str">
        <f>IF(AO21="","",AO21)</f>
        <v/>
      </c>
      <c r="AB29" s="137" t="str">
        <f>AN21</f>
        <v/>
      </c>
      <c r="AC29" s="140" t="str">
        <f>IF(AM21="","",AM21)</f>
        <v/>
      </c>
      <c r="AD29" s="139" t="str">
        <f>IF(AO23="","",AO23)</f>
        <v/>
      </c>
      <c r="AE29" s="137" t="str">
        <f>AN23</f>
        <v/>
      </c>
      <c r="AF29" s="140" t="str">
        <f>IF(AM23="","",AM23)</f>
        <v/>
      </c>
      <c r="AG29" s="139" t="str">
        <f>IF(AO25="","",AO25)</f>
        <v/>
      </c>
      <c r="AH29" s="137" t="str">
        <f>AN25</f>
        <v/>
      </c>
      <c r="AI29" s="140" t="str">
        <f>IF(AM25="","",AM25)</f>
        <v/>
      </c>
      <c r="AJ29" s="139" t="str">
        <f>IF(AO27="","",AO27)</f>
        <v/>
      </c>
      <c r="AK29" s="137" t="str">
        <f>AN27</f>
        <v/>
      </c>
      <c r="AL29" s="140" t="str">
        <f>IF(AM27="","",AM27)</f>
        <v/>
      </c>
      <c r="AM29" s="572"/>
      <c r="AN29" s="572"/>
      <c r="AO29" s="572"/>
      <c r="AP29" s="136"/>
      <c r="AQ29" s="137" t="str">
        <f>IF(AP29&gt;="","","－")</f>
        <v/>
      </c>
      <c r="AR29" s="138"/>
      <c r="AS29" s="136"/>
      <c r="AT29" s="137" t="str">
        <f>IF(AS29&gt;="","","－")</f>
        <v/>
      </c>
      <c r="AU29" s="138"/>
      <c r="AV29" s="579"/>
      <c r="AW29" s="578"/>
      <c r="AX29" s="578"/>
      <c r="AY29" s="578"/>
      <c r="AZ29" s="576"/>
      <c r="BA29" s="576"/>
      <c r="BB29" s="576"/>
      <c r="BC29" s="577"/>
      <c r="BE29" s="568"/>
      <c r="BF29" s="568"/>
      <c r="BG29" s="589"/>
      <c r="BH29" s="569"/>
      <c r="BI29" s="569"/>
      <c r="BJ29" s="569"/>
      <c r="BK29" s="569"/>
      <c r="BL29" s="569"/>
      <c r="BM29" s="569"/>
      <c r="BN29" s="569"/>
      <c r="BP29" s="568"/>
      <c r="BQ29" s="568"/>
      <c r="BR29" s="568"/>
      <c r="BS29" s="568"/>
      <c r="BT29" s="568"/>
      <c r="BU29" s="568"/>
      <c r="BV29" s="568"/>
      <c r="BW29" s="568"/>
      <c r="BX29" s="568"/>
      <c r="BY29" s="568"/>
      <c r="BZ29" s="568"/>
      <c r="CA29" s="568"/>
      <c r="CB29" s="568"/>
      <c r="CC29" s="568"/>
      <c r="CD29" s="568"/>
    </row>
    <row r="30" spans="1:82" ht="30" customHeight="1">
      <c r="A30" s="574">
        <v>14</v>
      </c>
      <c r="B30" s="575" t="str">
        <f>'参加チーム(卒業)'!E14</f>
        <v>ストロングジュニア</v>
      </c>
      <c r="C30" s="194" t="str">
        <f>IF(AP4="","",AP4)</f>
        <v>/</v>
      </c>
      <c r="D30" s="570" t="str">
        <f>IF(C31&gt;E31,"○",IF(C31&lt;E31,"●",IF(C31="","","△")))</f>
        <v/>
      </c>
      <c r="E30" s="571"/>
      <c r="F30" s="194" t="str">
        <f>IF(AP6="","",AP6)</f>
        <v>/</v>
      </c>
      <c r="G30" s="570" t="str">
        <f>IF(F31&gt;H31,"○",IF(F31&lt;H31,"●",IF(F31="","","△")))</f>
        <v/>
      </c>
      <c r="H30" s="571"/>
      <c r="I30" s="194" t="str">
        <f>IF(AP8="","",AP8)</f>
        <v>/</v>
      </c>
      <c r="J30" s="570" t="str">
        <f>IF(I31&gt;K31,"○",IF(I31&lt;K31,"●",IF(I31="","","△")))</f>
        <v/>
      </c>
      <c r="K30" s="571"/>
      <c r="L30" s="194" t="str">
        <f>IF(AP10="","",AP10)</f>
        <v>/</v>
      </c>
      <c r="M30" s="570" t="str">
        <f>IF(L31&gt;N31,"○",IF(L31&lt;N31,"●",IF(L31="","","△")))</f>
        <v/>
      </c>
      <c r="N30" s="571"/>
      <c r="O30" s="194" t="str">
        <f>IF(AP12="","",AP12)</f>
        <v>/</v>
      </c>
      <c r="P30" s="570" t="str">
        <f>IF(O31&gt;Q31,"○",IF(O31&lt;Q31,"●",IF(O31="","","△")))</f>
        <v/>
      </c>
      <c r="Q30" s="571"/>
      <c r="R30" s="194" t="str">
        <f>IF(AP14="","",AP14)</f>
        <v>/</v>
      </c>
      <c r="S30" s="570" t="str">
        <f>IF(R31&gt;T31,"○",IF(R31&lt;T31,"●",IF(R31="","","△")))</f>
        <v/>
      </c>
      <c r="T30" s="571"/>
      <c r="U30" s="194" t="str">
        <f>IF(AP16="","",AP16)</f>
        <v>/</v>
      </c>
      <c r="V30" s="570" t="str">
        <f>IF(U31&gt;W31,"○",IF(U31&lt;W31,"●",IF(U31="","","△")))</f>
        <v/>
      </c>
      <c r="W30" s="571"/>
      <c r="X30" s="194" t="str">
        <f>IF(AP18="","",AP18)</f>
        <v>/</v>
      </c>
      <c r="Y30" s="570" t="str">
        <f>IF(X31&gt;Z31,"○",IF(X31&lt;Z31,"●",IF(X31="","","△")))</f>
        <v/>
      </c>
      <c r="Z30" s="571"/>
      <c r="AA30" s="194" t="str">
        <f>IF(AP20="","",AP20)</f>
        <v>/</v>
      </c>
      <c r="AB30" s="570" t="str">
        <f>IF(AA31&gt;AC31,"○",IF(AA31&lt;AC31,"●",IF(AA31="","","△")))</f>
        <v/>
      </c>
      <c r="AC30" s="571"/>
      <c r="AD30" s="194" t="str">
        <f>IF(AP22="","",AP22)</f>
        <v>/</v>
      </c>
      <c r="AE30" s="570" t="str">
        <f>IF(AD31&gt;AF31,"○",IF(AD31&lt;AF31,"●",IF(AD31="","","△")))</f>
        <v/>
      </c>
      <c r="AF30" s="571"/>
      <c r="AG30" s="194" t="str">
        <f>IF(AP24="","",AP24)</f>
        <v>/</v>
      </c>
      <c r="AH30" s="570" t="str">
        <f>IF(AG31&gt;AI31,"○",IF(AG31&lt;AI31,"●",IF(AG31="","","△")))</f>
        <v/>
      </c>
      <c r="AI30" s="571"/>
      <c r="AJ30" s="194" t="str">
        <f>IF(AP26="","",AP26)</f>
        <v>/</v>
      </c>
      <c r="AK30" s="570" t="str">
        <f>IF(AJ31&gt;AL31,"○",IF(AJ31&lt;AL31,"●",IF(AJ31="","","△")))</f>
        <v/>
      </c>
      <c r="AL30" s="571"/>
      <c r="AM30" s="194" t="str">
        <f>IF(AP28="","",AP28)</f>
        <v>/</v>
      </c>
      <c r="AN30" s="570" t="str">
        <f>IF(AM31&gt;AO31,"○",IF(AM31&lt;AO31,"●",IF(AM31="","","△")))</f>
        <v/>
      </c>
      <c r="AO30" s="571"/>
      <c r="AP30" s="572"/>
      <c r="AQ30" s="572"/>
      <c r="AR30" s="572"/>
      <c r="AS30" s="195" t="s">
        <v>109</v>
      </c>
      <c r="AT30" s="570" t="str">
        <f>IF(AS31&gt;AU31,"○",IF(AS31&lt;AU31,"●",IF(AS31="","","△")))</f>
        <v/>
      </c>
      <c r="AU30" s="571"/>
      <c r="AV30" s="579"/>
      <c r="AW30" s="578">
        <f>COUNTIF($C30:$AU31,"○")</f>
        <v>0</v>
      </c>
      <c r="AX30" s="578">
        <f>COUNTIF($C30:$AU31,"●")</f>
        <v>0</v>
      </c>
      <c r="AY30" s="578">
        <f>COUNTIF($C30:$AU31,"△")</f>
        <v>0</v>
      </c>
      <c r="AZ30" s="576">
        <f>SUM(AS31,AP31,AM31,AJ31,AG31,AD31,AA31,X31,U31,R31,O31,L31,I31,F31,C31)</f>
        <v>0</v>
      </c>
      <c r="BA30" s="576">
        <f>SUM(AU31,AR31,AO31,AL31,AI31,AF31,AC31,Z31,W31,T31,Q31,N31,K31,H31,E31)</f>
        <v>0</v>
      </c>
      <c r="BB30" s="576">
        <f>AZ30-BA30</f>
        <v>0</v>
      </c>
      <c r="BC30" s="577" t="str">
        <f>IF(AND(AW30=0,AX30=0,AY30=0),"",RANK(BE30,BE$4:BE$33))</f>
        <v/>
      </c>
      <c r="BD30" s="373" t="str">
        <f>IF(BG30=0,MAX(C30,F30,I30,L30,O30,R30,U30,X30,AA30,AE30,AD30,AG30,AJ30,AM30,AP30,AS30),"")</f>
        <v/>
      </c>
      <c r="BE30" s="568">
        <f t="shared" si="88"/>
        <v>-99999</v>
      </c>
      <c r="BF30" s="568">
        <f>RANK(BB30,BB$4:BB$33)</f>
        <v>1</v>
      </c>
      <c r="BG30" s="589">
        <f t="shared" ref="BG30" si="208">$BG$2-SUM(BH30:BN31)</f>
        <v>14</v>
      </c>
      <c r="BH30" s="569">
        <f t="shared" ref="BH30:BN30" si="209">COUNTIF($BP30:$CD31,BH$3)</f>
        <v>0</v>
      </c>
      <c r="BI30" s="569">
        <f t="shared" si="209"/>
        <v>0</v>
      </c>
      <c r="BJ30" s="569">
        <f t="shared" si="209"/>
        <v>0</v>
      </c>
      <c r="BK30" s="569">
        <f t="shared" si="209"/>
        <v>0</v>
      </c>
      <c r="BL30" s="569">
        <f t="shared" si="209"/>
        <v>0</v>
      </c>
      <c r="BM30" s="569">
        <f t="shared" si="209"/>
        <v>0</v>
      </c>
      <c r="BN30" s="569">
        <f t="shared" si="209"/>
        <v>0</v>
      </c>
      <c r="BP30" s="568" t="str">
        <f t="shared" ref="BP30" si="210">IF(OR(C30=0,C30="/"),"",MONTH(C30))</f>
        <v/>
      </c>
      <c r="BQ30" s="568" t="str">
        <f t="shared" ref="BQ30" si="211">IF(OR(F30=0,F30="/"),"",MONTH(F30))</f>
        <v/>
      </c>
      <c r="BR30" s="568" t="str">
        <f t="shared" ref="BR30" si="212">IF(OR(I30=0,I30="/"),"",MONTH(I30))</f>
        <v/>
      </c>
      <c r="BS30" s="568" t="str">
        <f t="shared" ref="BS30" si="213">IF(OR(L30=0,L30="/"),"",MONTH(L30))</f>
        <v/>
      </c>
      <c r="BT30" s="568" t="str">
        <f t="shared" ref="BT30" si="214">IF(OR(O30=0,O30="/"),"",MONTH(O30))</f>
        <v/>
      </c>
      <c r="BU30" s="568" t="str">
        <f t="shared" ref="BU30" si="215">IF(OR(R30=0,R30="/"),"",MONTH(R30))</f>
        <v/>
      </c>
      <c r="BV30" s="568" t="str">
        <f t="shared" ref="BV30" si="216">IF(OR(U30=0,U30="/"),"",MONTH(U30))</f>
        <v/>
      </c>
      <c r="BW30" s="568" t="str">
        <f t="shared" ref="BW30" si="217">IF(OR(X30=0,X30="/"),"",MONTH(X30))</f>
        <v/>
      </c>
      <c r="BX30" s="568" t="str">
        <f t="shared" ref="BX30" si="218">IF(OR(AA30=0,AA30="/"),"",MONTH(AA30))</f>
        <v/>
      </c>
      <c r="BY30" s="568" t="str">
        <f t="shared" ref="BY30" si="219">IF(OR(AD30=0,AD30="/"),"",MONTH(AD30))</f>
        <v/>
      </c>
      <c r="BZ30" s="568" t="str">
        <f t="shared" ref="BZ30" si="220">IF(OR(AG30=0,AG30="/"),"",MONTH(AG30))</f>
        <v/>
      </c>
      <c r="CA30" s="568" t="str">
        <f t="shared" ref="CA30" si="221">IF(OR(AJ30=0,AJ30="/"),"",MONTH(AJ30))</f>
        <v/>
      </c>
      <c r="CB30" s="568" t="str">
        <f t="shared" ref="CB30" si="222">IF(OR(AM30=0,AM30="/"),"",MONTH(AM30))</f>
        <v/>
      </c>
      <c r="CC30" s="568" t="str">
        <f t="shared" ref="CC30" si="223">IF(OR(AP30=0,AP30="/"),"",MONTH(AP30))</f>
        <v/>
      </c>
      <c r="CD30" s="568" t="str">
        <f t="shared" ref="CD30" si="224">IF(OR(AS30=0,AS30="/"),"",MONTH(AS30))</f>
        <v/>
      </c>
    </row>
    <row r="31" spans="1:82" ht="30" customHeight="1">
      <c r="A31" s="574"/>
      <c r="B31" s="575"/>
      <c r="C31" s="139" t="str">
        <f>IF(AR5="","",AR5)</f>
        <v/>
      </c>
      <c r="D31" s="137" t="str">
        <f>AQ5</f>
        <v/>
      </c>
      <c r="E31" s="140" t="str">
        <f>IF(AP5="","",AP5)</f>
        <v/>
      </c>
      <c r="F31" s="139" t="str">
        <f>IF(AR7="","",AR7)</f>
        <v/>
      </c>
      <c r="G31" s="137" t="str">
        <f>AQ7</f>
        <v/>
      </c>
      <c r="H31" s="140" t="str">
        <f>IF(AP7="","",AP7)</f>
        <v/>
      </c>
      <c r="I31" s="139" t="str">
        <f>IF(AR9="","",AR9)</f>
        <v/>
      </c>
      <c r="J31" s="137" t="str">
        <f>AQ9</f>
        <v/>
      </c>
      <c r="K31" s="140" t="str">
        <f>IF(AP9="","",AP9)</f>
        <v/>
      </c>
      <c r="L31" s="139" t="str">
        <f>IF(AR11="","",AR11)</f>
        <v/>
      </c>
      <c r="M31" s="137" t="str">
        <f>AQ11</f>
        <v/>
      </c>
      <c r="N31" s="140" t="str">
        <f>IF(AP11="","",AP11)</f>
        <v/>
      </c>
      <c r="O31" s="139" t="str">
        <f>IF(AR13="","",AR13)</f>
        <v/>
      </c>
      <c r="P31" s="137" t="str">
        <f>AQ13</f>
        <v/>
      </c>
      <c r="Q31" s="140" t="str">
        <f>IF(AP13="","",AP13)</f>
        <v/>
      </c>
      <c r="R31" s="139" t="str">
        <f>IF(AR15="","",AR15)</f>
        <v/>
      </c>
      <c r="S31" s="137" t="str">
        <f>AQ15</f>
        <v/>
      </c>
      <c r="T31" s="140" t="str">
        <f>IF(AP15="","",AP15)</f>
        <v/>
      </c>
      <c r="U31" s="139" t="str">
        <f>IF(AR17="","",AR17)</f>
        <v/>
      </c>
      <c r="V31" s="137" t="str">
        <f>AQ17</f>
        <v/>
      </c>
      <c r="W31" s="140" t="str">
        <f>IF(AP17="","",AP17)</f>
        <v/>
      </c>
      <c r="X31" s="139" t="str">
        <f>IF(AR19="","",AR19)</f>
        <v/>
      </c>
      <c r="Y31" s="137" t="str">
        <f>AQ19</f>
        <v/>
      </c>
      <c r="Z31" s="140" t="str">
        <f>IF(AP19="","",AP19)</f>
        <v/>
      </c>
      <c r="AA31" s="139" t="str">
        <f>IF(AR21="","",AR21)</f>
        <v/>
      </c>
      <c r="AB31" s="137" t="str">
        <f>AQ21</f>
        <v/>
      </c>
      <c r="AC31" s="140" t="str">
        <f>IF(AP21="","",AP21)</f>
        <v/>
      </c>
      <c r="AD31" s="139" t="str">
        <f>IF(AR23="","",AR23)</f>
        <v/>
      </c>
      <c r="AE31" s="137" t="str">
        <f>AQ23</f>
        <v/>
      </c>
      <c r="AF31" s="140" t="str">
        <f>IF(AP23="","",AP23)</f>
        <v/>
      </c>
      <c r="AG31" s="139" t="str">
        <f>IF(AR25="","",AR25)</f>
        <v/>
      </c>
      <c r="AH31" s="137" t="str">
        <f>AQ25</f>
        <v/>
      </c>
      <c r="AI31" s="140" t="str">
        <f>IF(AP25="","",AP25)</f>
        <v/>
      </c>
      <c r="AJ31" s="139" t="str">
        <f>IF(AR27="","",AR27)</f>
        <v/>
      </c>
      <c r="AK31" s="137" t="str">
        <f>AQ27</f>
        <v/>
      </c>
      <c r="AL31" s="140" t="str">
        <f>IF(AP27="","",AP27)</f>
        <v/>
      </c>
      <c r="AM31" s="139" t="str">
        <f>IF(AR29="","",AR29)</f>
        <v/>
      </c>
      <c r="AN31" s="137" t="str">
        <f>AQ29</f>
        <v/>
      </c>
      <c r="AO31" s="140" t="str">
        <f>IF(AP29="","",AP29)</f>
        <v/>
      </c>
      <c r="AP31" s="572"/>
      <c r="AQ31" s="572"/>
      <c r="AR31" s="572"/>
      <c r="AS31" s="136"/>
      <c r="AT31" s="137" t="str">
        <f>IF(AS31&gt;="","","－")</f>
        <v/>
      </c>
      <c r="AU31" s="138"/>
      <c r="AV31" s="579"/>
      <c r="AW31" s="578"/>
      <c r="AX31" s="578"/>
      <c r="AY31" s="578"/>
      <c r="AZ31" s="576"/>
      <c r="BA31" s="576"/>
      <c r="BB31" s="576"/>
      <c r="BC31" s="577"/>
      <c r="BE31" s="568"/>
      <c r="BF31" s="568"/>
      <c r="BG31" s="589"/>
      <c r="BH31" s="569"/>
      <c r="BI31" s="569"/>
      <c r="BJ31" s="569"/>
      <c r="BK31" s="569"/>
      <c r="BL31" s="569"/>
      <c r="BM31" s="569"/>
      <c r="BN31" s="569"/>
      <c r="BP31" s="568"/>
      <c r="BQ31" s="568"/>
      <c r="BR31" s="568"/>
      <c r="BS31" s="568"/>
      <c r="BT31" s="568"/>
      <c r="BU31" s="568"/>
      <c r="BV31" s="568"/>
      <c r="BW31" s="568"/>
      <c r="BX31" s="568"/>
      <c r="BY31" s="568"/>
      <c r="BZ31" s="568"/>
      <c r="CA31" s="568"/>
      <c r="CB31" s="568"/>
      <c r="CC31" s="568"/>
      <c r="CD31" s="568"/>
    </row>
    <row r="32" spans="1:82" ht="30" customHeight="1">
      <c r="A32" s="574">
        <v>15</v>
      </c>
      <c r="B32" s="575" t="str">
        <f>'参加チーム(卒業)'!E15</f>
        <v>保見ヶ丘少年野球</v>
      </c>
      <c r="C32" s="194" t="str">
        <f>IF(AS4="","",AS4)</f>
        <v>/</v>
      </c>
      <c r="D32" s="570" t="str">
        <f>IF(C33&gt;E33,"○",IF(C33&lt;E33,"●",IF(C33="","","△")))</f>
        <v/>
      </c>
      <c r="E32" s="571"/>
      <c r="F32" s="194" t="str">
        <f>IF(AS6="","",AS6)</f>
        <v>/</v>
      </c>
      <c r="G32" s="570" t="str">
        <f>IF(F33&gt;H33,"○",IF(F33&lt;H33,"●",IF(F33="","","△")))</f>
        <v/>
      </c>
      <c r="H32" s="571"/>
      <c r="I32" s="194" t="str">
        <f>IF(AS8="","",AS8)</f>
        <v>/</v>
      </c>
      <c r="J32" s="570" t="str">
        <f>IF(I33&gt;K33,"○",IF(I33&lt;K33,"●",IF(I33="","","△")))</f>
        <v/>
      </c>
      <c r="K32" s="571"/>
      <c r="L32" s="194" t="str">
        <f>IF(AS10="","",AS10)</f>
        <v>/</v>
      </c>
      <c r="M32" s="570" t="str">
        <f>IF(L33&gt;N33,"○",IF(L33&lt;N33,"●",IF(L33="","","△")))</f>
        <v/>
      </c>
      <c r="N32" s="571"/>
      <c r="O32" s="194" t="str">
        <f>IF(AS12="","",AS12)</f>
        <v>/</v>
      </c>
      <c r="P32" s="570" t="str">
        <f>IF(O33&gt;Q33,"○",IF(O33&lt;Q33,"●",IF(O33="","","△")))</f>
        <v/>
      </c>
      <c r="Q32" s="571"/>
      <c r="R32" s="194" t="str">
        <f>IF(AS14="","",AS14)</f>
        <v>/</v>
      </c>
      <c r="S32" s="570" t="str">
        <f>IF(R33&gt;T33,"○",IF(R33&lt;T33,"●",IF(R33="","","△")))</f>
        <v/>
      </c>
      <c r="T32" s="571"/>
      <c r="U32" s="194" t="str">
        <f>IF(AS16="","",AS16)</f>
        <v>/</v>
      </c>
      <c r="V32" s="570" t="str">
        <f>IF(U33&gt;W33,"○",IF(U33&lt;W33,"●",IF(U33="","","△")))</f>
        <v/>
      </c>
      <c r="W32" s="571"/>
      <c r="X32" s="194" t="str">
        <f>IF(AS18="","",AS18)</f>
        <v>/</v>
      </c>
      <c r="Y32" s="570" t="str">
        <f>IF(X33&gt;Z33,"○",IF(X33&lt;Z33,"●",IF(X33="","","△")))</f>
        <v/>
      </c>
      <c r="Z32" s="571"/>
      <c r="AA32" s="194" t="str">
        <f>IF(AS20="","",AS20)</f>
        <v>/</v>
      </c>
      <c r="AB32" s="570" t="str">
        <f>IF(AA33&gt;AC33,"○",IF(AA33&lt;AC33,"●",IF(AA33="","","△")))</f>
        <v/>
      </c>
      <c r="AC32" s="571"/>
      <c r="AD32" s="194" t="str">
        <f>IF(AS22="","",AS22)</f>
        <v>/</v>
      </c>
      <c r="AE32" s="570" t="str">
        <f>IF(AD33&gt;AF33,"○",IF(AD33&lt;AF33,"●",IF(AD33="","","△")))</f>
        <v/>
      </c>
      <c r="AF32" s="571"/>
      <c r="AG32" s="194" t="str">
        <f>IF(AS24="","",AS24)</f>
        <v>/</v>
      </c>
      <c r="AH32" s="570" t="str">
        <f>IF(AG33&gt;AI33,"○",IF(AG33&lt;AI33,"●",IF(AG33="","","△")))</f>
        <v/>
      </c>
      <c r="AI32" s="571"/>
      <c r="AJ32" s="194" t="str">
        <f>IF(AS26="","",AS26)</f>
        <v>/</v>
      </c>
      <c r="AK32" s="570" t="str">
        <f>IF(AJ33&gt;AL33,"○",IF(AJ33&lt;AL33,"●",IF(AJ33="","","△")))</f>
        <v/>
      </c>
      <c r="AL32" s="571"/>
      <c r="AM32" s="194" t="str">
        <f>IF(AS28="","",AS28)</f>
        <v>/</v>
      </c>
      <c r="AN32" s="570" t="str">
        <f>IF(AM33&gt;AO33,"○",IF(AM33&lt;AO33,"●",IF(AM33="","","△")))</f>
        <v/>
      </c>
      <c r="AO32" s="571"/>
      <c r="AP32" s="194" t="str">
        <f>IF(AS30="","",AS30)</f>
        <v>/</v>
      </c>
      <c r="AQ32" s="570" t="str">
        <f>IF(AP33&gt;AR33,"○",IF(AP33&lt;AR33,"●",IF(AP33="","","△")))</f>
        <v/>
      </c>
      <c r="AR32" s="571"/>
      <c r="AS32" s="572"/>
      <c r="AT32" s="572"/>
      <c r="AU32" s="572"/>
      <c r="AV32" s="579"/>
      <c r="AW32" s="578">
        <f>COUNTIF($C32:$AU33,"○")</f>
        <v>0</v>
      </c>
      <c r="AX32" s="578">
        <f>COUNTIF($C32:$AU33,"●")</f>
        <v>0</v>
      </c>
      <c r="AY32" s="578">
        <f>COUNTIF($C32:$AU33,"△")</f>
        <v>0</v>
      </c>
      <c r="AZ32" s="576">
        <f>SUM(AS33,AP33,AM33,AJ33,AG33,AD33,AA33,X33,U33,R33,O33,L33,I33,F33,C33)</f>
        <v>0</v>
      </c>
      <c r="BA32" s="576">
        <f>SUM(AU33,AR33,AO33,AL33,AI33,AF33,AC33,Z33,W33,T33,Q33,N33,K33,H33,E33)</f>
        <v>0</v>
      </c>
      <c r="BB32" s="576">
        <f>AZ32-BA32</f>
        <v>0</v>
      </c>
      <c r="BC32" s="577" t="str">
        <f>IF(AND(AW32=0,AX32=0,AY32=0),"",RANK(BE32,BE$4:BE$33))</f>
        <v/>
      </c>
      <c r="BD32" s="373" t="str">
        <f>IF(BG32=0,MAX(C32,F32,I32,L32,O32,R32,U32,X32,AA32,AE32,AD32,AG32,AJ32,AM32,AP32,AS32),"")</f>
        <v/>
      </c>
      <c r="BE32" s="568">
        <f t="shared" si="88"/>
        <v>-99999</v>
      </c>
      <c r="BF32" s="568">
        <f>RANK(BB32,BB$4:BB$33)</f>
        <v>1</v>
      </c>
      <c r="BG32" s="589">
        <f t="shared" ref="BG32" si="225">$BG$2-SUM(BH32:BN33)</f>
        <v>14</v>
      </c>
      <c r="BH32" s="569">
        <f t="shared" ref="BH32:BN32" si="226">COUNTIF($BP32:$CD33,BH$3)</f>
        <v>0</v>
      </c>
      <c r="BI32" s="569">
        <f t="shared" si="226"/>
        <v>0</v>
      </c>
      <c r="BJ32" s="569">
        <f t="shared" si="226"/>
        <v>0</v>
      </c>
      <c r="BK32" s="569">
        <f t="shared" si="226"/>
        <v>0</v>
      </c>
      <c r="BL32" s="569">
        <f t="shared" si="226"/>
        <v>0</v>
      </c>
      <c r="BM32" s="569">
        <f t="shared" si="226"/>
        <v>0</v>
      </c>
      <c r="BN32" s="569">
        <f t="shared" si="226"/>
        <v>0</v>
      </c>
      <c r="BP32" s="568" t="str">
        <f t="shared" ref="BP32" si="227">IF(OR(C32=0,C32="/"),"",MONTH(C32))</f>
        <v/>
      </c>
      <c r="BQ32" s="568" t="str">
        <f t="shared" ref="BQ32" si="228">IF(OR(F32=0,F32="/"),"",MONTH(F32))</f>
        <v/>
      </c>
      <c r="BR32" s="568" t="str">
        <f t="shared" ref="BR32" si="229">IF(OR(I32=0,I32="/"),"",MONTH(I32))</f>
        <v/>
      </c>
      <c r="BS32" s="568" t="str">
        <f t="shared" ref="BS32" si="230">IF(OR(L32=0,L32="/"),"",MONTH(L32))</f>
        <v/>
      </c>
      <c r="BT32" s="568" t="str">
        <f t="shared" ref="BT32" si="231">IF(OR(O32=0,O32="/"),"",MONTH(O32))</f>
        <v/>
      </c>
      <c r="BU32" s="568" t="str">
        <f t="shared" ref="BU32" si="232">IF(OR(R32=0,R32="/"),"",MONTH(R32))</f>
        <v/>
      </c>
      <c r="BV32" s="568" t="str">
        <f t="shared" ref="BV32" si="233">IF(OR(U32=0,U32="/"),"",MONTH(U32))</f>
        <v/>
      </c>
      <c r="BW32" s="568" t="str">
        <f t="shared" ref="BW32" si="234">IF(OR(X32=0,X32="/"),"",MONTH(X32))</f>
        <v/>
      </c>
      <c r="BX32" s="568" t="str">
        <f t="shared" ref="BX32" si="235">IF(OR(AA32=0,AA32="/"),"",MONTH(AA32))</f>
        <v/>
      </c>
      <c r="BY32" s="568" t="str">
        <f t="shared" ref="BY32" si="236">IF(OR(AD32=0,AD32="/"),"",MONTH(AD32))</f>
        <v/>
      </c>
      <c r="BZ32" s="568" t="str">
        <f t="shared" ref="BZ32" si="237">IF(OR(AG32=0,AG32="/"),"",MONTH(AG32))</f>
        <v/>
      </c>
      <c r="CA32" s="568" t="str">
        <f t="shared" ref="CA32" si="238">IF(OR(AJ32=0,AJ32="/"),"",MONTH(AJ32))</f>
        <v/>
      </c>
      <c r="CB32" s="568" t="str">
        <f t="shared" ref="CB32" si="239">IF(OR(AM32=0,AM32="/"),"",MONTH(AM32))</f>
        <v/>
      </c>
      <c r="CC32" s="568" t="str">
        <f t="shared" ref="CC32" si="240">IF(OR(AP32=0,AP32="/"),"",MONTH(AP32))</f>
        <v/>
      </c>
      <c r="CD32" s="568" t="str">
        <f t="shared" ref="CD32" si="241">IF(OR(AS32=0,AS32="/"),"",MONTH(AS32))</f>
        <v/>
      </c>
    </row>
    <row r="33" spans="1:82" ht="30" customHeight="1">
      <c r="A33" s="574"/>
      <c r="B33" s="575"/>
      <c r="C33" s="139" t="str">
        <f>IF(AU5="","",AU5)</f>
        <v/>
      </c>
      <c r="D33" s="137" t="str">
        <f>AT5</f>
        <v/>
      </c>
      <c r="E33" s="140" t="str">
        <f>IF(AS5="","",AS5)</f>
        <v/>
      </c>
      <c r="F33" s="139" t="str">
        <f>IF(AU7="","",AU7)</f>
        <v/>
      </c>
      <c r="G33" s="137" t="str">
        <f>AT7</f>
        <v/>
      </c>
      <c r="H33" s="140" t="str">
        <f>IF(AS7="","",AS7)</f>
        <v/>
      </c>
      <c r="I33" s="139" t="str">
        <f>IF(AU9="","",AU9)</f>
        <v/>
      </c>
      <c r="J33" s="137" t="str">
        <f>AT9</f>
        <v/>
      </c>
      <c r="K33" s="140" t="str">
        <f>IF(AS9="","",AS9)</f>
        <v/>
      </c>
      <c r="L33" s="139" t="str">
        <f>IF(AU11="","",AU11)</f>
        <v/>
      </c>
      <c r="M33" s="137" t="str">
        <f>AT11</f>
        <v/>
      </c>
      <c r="N33" s="140" t="str">
        <f>IF(AS11="","",AS11)</f>
        <v/>
      </c>
      <c r="O33" s="139" t="str">
        <f>IF(AU13="","",AU13)</f>
        <v/>
      </c>
      <c r="P33" s="137" t="str">
        <f>AT13</f>
        <v/>
      </c>
      <c r="Q33" s="140" t="str">
        <f>IF(AS13="","",AS13)</f>
        <v/>
      </c>
      <c r="R33" s="139" t="str">
        <f>IF(AU15="","",AU15)</f>
        <v/>
      </c>
      <c r="S33" s="137" t="str">
        <f>AT15</f>
        <v/>
      </c>
      <c r="T33" s="140" t="str">
        <f>IF(AS15="","",AS15)</f>
        <v/>
      </c>
      <c r="U33" s="139" t="str">
        <f>IF(AU17="","",AU17)</f>
        <v/>
      </c>
      <c r="V33" s="137" t="str">
        <f>AT17</f>
        <v/>
      </c>
      <c r="W33" s="140" t="str">
        <f>IF(AS17="","",AS17)</f>
        <v/>
      </c>
      <c r="X33" s="139" t="str">
        <f>IF(AU19="","",AU19)</f>
        <v/>
      </c>
      <c r="Y33" s="137" t="str">
        <f>AT19</f>
        <v/>
      </c>
      <c r="Z33" s="140" t="str">
        <f>IF(AS19="","",AS19)</f>
        <v/>
      </c>
      <c r="AA33" s="139" t="str">
        <f>IF(AU21="","",AU21)</f>
        <v/>
      </c>
      <c r="AB33" s="137" t="str">
        <f>AT21</f>
        <v/>
      </c>
      <c r="AC33" s="140" t="str">
        <f>IF(AS21="","",AS21)</f>
        <v/>
      </c>
      <c r="AD33" s="139" t="str">
        <f>IF(AU23="","",AU23)</f>
        <v/>
      </c>
      <c r="AE33" s="137" t="str">
        <f>AT23</f>
        <v/>
      </c>
      <c r="AF33" s="140" t="str">
        <f>IF(AS23="","",AS23)</f>
        <v/>
      </c>
      <c r="AG33" s="139" t="str">
        <f>IF(AU25="","",AU25)</f>
        <v/>
      </c>
      <c r="AH33" s="137" t="str">
        <f>AT25</f>
        <v/>
      </c>
      <c r="AI33" s="140" t="str">
        <f>IF(AS25="","",AS25)</f>
        <v/>
      </c>
      <c r="AJ33" s="139" t="str">
        <f>IF(AU27="","",AU27)</f>
        <v/>
      </c>
      <c r="AK33" s="137" t="str">
        <f>AT27</f>
        <v/>
      </c>
      <c r="AL33" s="140" t="str">
        <f>IF(AS27="","",AS27)</f>
        <v/>
      </c>
      <c r="AM33" s="139" t="str">
        <f>IF(AU29="","",AU29)</f>
        <v/>
      </c>
      <c r="AN33" s="137" t="str">
        <f>AT29</f>
        <v/>
      </c>
      <c r="AO33" s="140" t="str">
        <f>IF(AS29="","",AS29)</f>
        <v/>
      </c>
      <c r="AP33" s="139" t="str">
        <f>IF(AU31="","",AU31)</f>
        <v/>
      </c>
      <c r="AQ33" s="137" t="str">
        <f>AT31</f>
        <v/>
      </c>
      <c r="AR33" s="140" t="str">
        <f>IF(AS31="","",AS31)</f>
        <v/>
      </c>
      <c r="AS33" s="572"/>
      <c r="AT33" s="572"/>
      <c r="AU33" s="572"/>
      <c r="AV33" s="579"/>
      <c r="AW33" s="578"/>
      <c r="AX33" s="578"/>
      <c r="AY33" s="578"/>
      <c r="AZ33" s="576"/>
      <c r="BA33" s="576"/>
      <c r="BB33" s="576"/>
      <c r="BC33" s="577"/>
      <c r="BE33" s="568"/>
      <c r="BF33" s="568"/>
      <c r="BG33" s="589"/>
      <c r="BH33" s="569"/>
      <c r="BI33" s="569"/>
      <c r="BJ33" s="569"/>
      <c r="BK33" s="569"/>
      <c r="BL33" s="569"/>
      <c r="BM33" s="569"/>
      <c r="BN33" s="569"/>
      <c r="BP33" s="568"/>
      <c r="BQ33" s="568"/>
      <c r="BR33" s="568"/>
      <c r="BS33" s="568"/>
      <c r="BT33" s="568"/>
      <c r="BU33" s="568"/>
      <c r="BV33" s="568"/>
      <c r="BW33" s="568"/>
      <c r="BX33" s="568"/>
      <c r="BY33" s="568"/>
      <c r="BZ33" s="568"/>
      <c r="CA33" s="568"/>
      <c r="CB33" s="568"/>
      <c r="CC33" s="568"/>
      <c r="CD33" s="568"/>
    </row>
  </sheetData>
  <sheetProtection sheet="1" objects="1" scenarios="1"/>
  <mergeCells count="777">
    <mergeCell ref="BK32:BK33"/>
    <mergeCell ref="BE32:BE33"/>
    <mergeCell ref="BF32:BF33"/>
    <mergeCell ref="BG32:BG33"/>
    <mergeCell ref="BH32:BH33"/>
    <mergeCell ref="BI32:BI33"/>
    <mergeCell ref="BJ32:BJ33"/>
    <mergeCell ref="BE30:BE31"/>
    <mergeCell ref="BF30:BF31"/>
    <mergeCell ref="BG30:BG31"/>
    <mergeCell ref="BH30:BH31"/>
    <mergeCell ref="BI30:BI31"/>
    <mergeCell ref="BJ30:BJ31"/>
    <mergeCell ref="BK30:BK31"/>
    <mergeCell ref="BE28:BE29"/>
    <mergeCell ref="BF28:BF29"/>
    <mergeCell ref="BJ26:BJ27"/>
    <mergeCell ref="BK26:BK27"/>
    <mergeCell ref="BE24:BE25"/>
    <mergeCell ref="BF24:BF25"/>
    <mergeCell ref="BG24:BG25"/>
    <mergeCell ref="BH24:BH25"/>
    <mergeCell ref="BI24:BI25"/>
    <mergeCell ref="BJ24:BJ25"/>
    <mergeCell ref="BG28:BG29"/>
    <mergeCell ref="BH28:BH29"/>
    <mergeCell ref="BI28:BI29"/>
    <mergeCell ref="BJ28:BJ29"/>
    <mergeCell ref="BK24:BK25"/>
    <mergeCell ref="BE26:BE27"/>
    <mergeCell ref="BF26:BF27"/>
    <mergeCell ref="BG26:BG27"/>
    <mergeCell ref="BH26:BH27"/>
    <mergeCell ref="BI26:BI27"/>
    <mergeCell ref="BK28:BK29"/>
    <mergeCell ref="BE22:BE23"/>
    <mergeCell ref="BF22:BF23"/>
    <mergeCell ref="BG22:BG23"/>
    <mergeCell ref="BH22:BH23"/>
    <mergeCell ref="BI22:BI23"/>
    <mergeCell ref="BJ22:BJ23"/>
    <mergeCell ref="BK22:BK23"/>
    <mergeCell ref="BE20:BE21"/>
    <mergeCell ref="BF20:BF21"/>
    <mergeCell ref="BJ18:BJ19"/>
    <mergeCell ref="BK18:BK19"/>
    <mergeCell ref="BE16:BE17"/>
    <mergeCell ref="BF16:BF17"/>
    <mergeCell ref="BG16:BG17"/>
    <mergeCell ref="BH16:BH17"/>
    <mergeCell ref="BI16:BI17"/>
    <mergeCell ref="BJ16:BJ17"/>
    <mergeCell ref="BG20:BG21"/>
    <mergeCell ref="BH20:BH21"/>
    <mergeCell ref="BI20:BI21"/>
    <mergeCell ref="BJ20:BJ21"/>
    <mergeCell ref="BK16:BK17"/>
    <mergeCell ref="BE18:BE19"/>
    <mergeCell ref="BF18:BF19"/>
    <mergeCell ref="BG18:BG19"/>
    <mergeCell ref="BH18:BH19"/>
    <mergeCell ref="BI18:BI19"/>
    <mergeCell ref="BK20:BK21"/>
    <mergeCell ref="BE14:BE15"/>
    <mergeCell ref="BF14:BF15"/>
    <mergeCell ref="BG14:BG15"/>
    <mergeCell ref="BH14:BH15"/>
    <mergeCell ref="BI14:BI15"/>
    <mergeCell ref="BJ14:BJ15"/>
    <mergeCell ref="BK14:BK15"/>
    <mergeCell ref="BE12:BE13"/>
    <mergeCell ref="BF12:BF13"/>
    <mergeCell ref="BJ10:BJ11"/>
    <mergeCell ref="BK10:BK11"/>
    <mergeCell ref="BE8:BE9"/>
    <mergeCell ref="BF8:BF9"/>
    <mergeCell ref="BG8:BG9"/>
    <mergeCell ref="BH8:BH9"/>
    <mergeCell ref="BI8:BI9"/>
    <mergeCell ref="BJ8:BJ9"/>
    <mergeCell ref="BG12:BG13"/>
    <mergeCell ref="BH12:BH13"/>
    <mergeCell ref="BI12:BI13"/>
    <mergeCell ref="BJ12:BJ13"/>
    <mergeCell ref="BK8:BK9"/>
    <mergeCell ref="BE10:BE11"/>
    <mergeCell ref="BF10:BF11"/>
    <mergeCell ref="BG10:BG11"/>
    <mergeCell ref="BH10:BH11"/>
    <mergeCell ref="BI10:BI11"/>
    <mergeCell ref="BK12:BK13"/>
    <mergeCell ref="BJ4:BJ5"/>
    <mergeCell ref="AX2:AX3"/>
    <mergeCell ref="L2:N2"/>
    <mergeCell ref="U3:W3"/>
    <mergeCell ref="BB2:BB3"/>
    <mergeCell ref="BC2:BC3"/>
    <mergeCell ref="AJ2:AL2"/>
    <mergeCell ref="BK4:BK5"/>
    <mergeCell ref="BE6:BE7"/>
    <mergeCell ref="BF6:BF7"/>
    <mergeCell ref="BG6:BG7"/>
    <mergeCell ref="BH6:BH7"/>
    <mergeCell ref="BI6:BI7"/>
    <mergeCell ref="BJ6:BJ7"/>
    <mergeCell ref="BK6:BK7"/>
    <mergeCell ref="BE4:BE5"/>
    <mergeCell ref="BF4:BF5"/>
    <mergeCell ref="BB6:BB7"/>
    <mergeCell ref="BA6:BA7"/>
    <mergeCell ref="AZ4:AZ5"/>
    <mergeCell ref="BA2:BA3"/>
    <mergeCell ref="AY6:AY7"/>
    <mergeCell ref="BC6:BC7"/>
    <mergeCell ref="X2:Z2"/>
    <mergeCell ref="A2:B3"/>
    <mergeCell ref="C2:E2"/>
    <mergeCell ref="F2:H2"/>
    <mergeCell ref="I2:K2"/>
    <mergeCell ref="C3:E3"/>
    <mergeCell ref="F3:H3"/>
    <mergeCell ref="BG4:BG5"/>
    <mergeCell ref="BH4:BH5"/>
    <mergeCell ref="BI4:BI5"/>
    <mergeCell ref="O2:Q2"/>
    <mergeCell ref="R2:T2"/>
    <mergeCell ref="U2:W2"/>
    <mergeCell ref="J4:K4"/>
    <mergeCell ref="X3:Z3"/>
    <mergeCell ref="M4:N4"/>
    <mergeCell ref="P4:Q4"/>
    <mergeCell ref="O3:Q3"/>
    <mergeCell ref="L3:N3"/>
    <mergeCell ref="I3:K3"/>
    <mergeCell ref="R3:T3"/>
    <mergeCell ref="BA4:BA5"/>
    <mergeCell ref="BB4:BB5"/>
    <mergeCell ref="BC4:BC5"/>
    <mergeCell ref="AX4:AX5"/>
    <mergeCell ref="AD2:AF2"/>
    <mergeCell ref="AG2:AI2"/>
    <mergeCell ref="AM3:AO3"/>
    <mergeCell ref="AS2:AU2"/>
    <mergeCell ref="AW2:AW3"/>
    <mergeCell ref="AP3:AR3"/>
    <mergeCell ref="AJ3:AL3"/>
    <mergeCell ref="AW6:AW7"/>
    <mergeCell ref="AA2:AC2"/>
    <mergeCell ref="AA3:AC3"/>
    <mergeCell ref="AD3:AF3"/>
    <mergeCell ref="AG3:AI3"/>
    <mergeCell ref="AY2:AY3"/>
    <mergeCell ref="AZ2:AZ3"/>
    <mergeCell ref="AM2:AO2"/>
    <mergeCell ref="AP2:AR2"/>
    <mergeCell ref="AS3:AU3"/>
    <mergeCell ref="AN4:AO4"/>
    <mergeCell ref="AY4:AY5"/>
    <mergeCell ref="AX6:AX7"/>
    <mergeCell ref="AQ4:AR4"/>
    <mergeCell ref="AT4:AU4"/>
    <mergeCell ref="AT6:AU6"/>
    <mergeCell ref="AN6:AO6"/>
    <mergeCell ref="AW4:AW5"/>
    <mergeCell ref="AZ6:AZ7"/>
    <mergeCell ref="AT16:AU16"/>
    <mergeCell ref="AH18:AI18"/>
    <mergeCell ref="AE18:AF18"/>
    <mergeCell ref="AQ14:AR14"/>
    <mergeCell ref="AT18:AU18"/>
    <mergeCell ref="AE16:AF16"/>
    <mergeCell ref="AT12:AU12"/>
    <mergeCell ref="AK14:AL14"/>
    <mergeCell ref="AQ16:AR16"/>
    <mergeCell ref="AN18:AO18"/>
    <mergeCell ref="AT14:AU14"/>
    <mergeCell ref="AK12:AL12"/>
    <mergeCell ref="AH12:AI12"/>
    <mergeCell ref="A4:A5"/>
    <mergeCell ref="B4:B5"/>
    <mergeCell ref="C4:E5"/>
    <mergeCell ref="G4:H4"/>
    <mergeCell ref="D6:E6"/>
    <mergeCell ref="V6:W6"/>
    <mergeCell ref="AB6:AC6"/>
    <mergeCell ref="AH6:AI6"/>
    <mergeCell ref="V4:W4"/>
    <mergeCell ref="Y4:Z4"/>
    <mergeCell ref="AB4:AC4"/>
    <mergeCell ref="Y6:Z6"/>
    <mergeCell ref="M6:N6"/>
    <mergeCell ref="J6:K6"/>
    <mergeCell ref="A6:A7"/>
    <mergeCell ref="B10:B11"/>
    <mergeCell ref="AQ10:AR10"/>
    <mergeCell ref="P8:Q8"/>
    <mergeCell ref="P6:Q6"/>
    <mergeCell ref="S6:T6"/>
    <mergeCell ref="S4:T4"/>
    <mergeCell ref="AE4:AF4"/>
    <mergeCell ref="AK4:AL4"/>
    <mergeCell ref="AH4:AI4"/>
    <mergeCell ref="B6:B7"/>
    <mergeCell ref="F6:H7"/>
    <mergeCell ref="AK8:AL8"/>
    <mergeCell ref="AQ6:AR6"/>
    <mergeCell ref="S8:T8"/>
    <mergeCell ref="G8:H8"/>
    <mergeCell ref="L10:N11"/>
    <mergeCell ref="J10:K10"/>
    <mergeCell ref="S10:T10"/>
    <mergeCell ref="M8:N8"/>
    <mergeCell ref="A8:A9"/>
    <mergeCell ref="B8:B9"/>
    <mergeCell ref="I8:K9"/>
    <mergeCell ref="AE8:AF8"/>
    <mergeCell ref="D8:E8"/>
    <mergeCell ref="AQ12:AR12"/>
    <mergeCell ref="BC14:BC15"/>
    <mergeCell ref="BA12:BA13"/>
    <mergeCell ref="BB12:BB13"/>
    <mergeCell ref="BB10:BB11"/>
    <mergeCell ref="BC8:BC9"/>
    <mergeCell ref="BC12:BC13"/>
    <mergeCell ref="BA14:BA15"/>
    <mergeCell ref="BB14:BB15"/>
    <mergeCell ref="BA10:BA11"/>
    <mergeCell ref="AZ8:AZ9"/>
    <mergeCell ref="AX8:AX9"/>
    <mergeCell ref="AW8:AW9"/>
    <mergeCell ref="AY10:AY11"/>
    <mergeCell ref="AX14:AX15"/>
    <mergeCell ref="BA8:BA9"/>
    <mergeCell ref="BB8:BB9"/>
    <mergeCell ref="BC10:BC11"/>
    <mergeCell ref="AT10:AU10"/>
    <mergeCell ref="AZ10:AZ11"/>
    <mergeCell ref="S12:T12"/>
    <mergeCell ref="AK16:AL16"/>
    <mergeCell ref="V14:W14"/>
    <mergeCell ref="AB16:AC16"/>
    <mergeCell ref="AH16:AI16"/>
    <mergeCell ref="AN16:AO16"/>
    <mergeCell ref="AE12:AF12"/>
    <mergeCell ref="J12:K12"/>
    <mergeCell ref="J14:K14"/>
    <mergeCell ref="Y14:Z14"/>
    <mergeCell ref="AB14:AC14"/>
    <mergeCell ref="AE14:AF14"/>
    <mergeCell ref="AH14:AI14"/>
    <mergeCell ref="V12:W12"/>
    <mergeCell ref="R14:T15"/>
    <mergeCell ref="Y12:Z12"/>
    <mergeCell ref="AB12:AC12"/>
    <mergeCell ref="P16:Q16"/>
    <mergeCell ref="AN12:AO12"/>
    <mergeCell ref="AN14:AO14"/>
    <mergeCell ref="AW16:AW17"/>
    <mergeCell ref="AY12:AY13"/>
    <mergeCell ref="AZ12:AZ13"/>
    <mergeCell ref="AY16:AY17"/>
    <mergeCell ref="AY14:AY15"/>
    <mergeCell ref="AW10:AW11"/>
    <mergeCell ref="AW12:AW13"/>
    <mergeCell ref="AX12:AX13"/>
    <mergeCell ref="AZ14:AZ15"/>
    <mergeCell ref="AX16:AX17"/>
    <mergeCell ref="AW14:AW15"/>
    <mergeCell ref="V8:W8"/>
    <mergeCell ref="Y8:Z8"/>
    <mergeCell ref="AX10:AX11"/>
    <mergeCell ref="AH8:AI8"/>
    <mergeCell ref="AB8:AC8"/>
    <mergeCell ref="V10:W10"/>
    <mergeCell ref="AY8:AY9"/>
    <mergeCell ref="AQ8:AR8"/>
    <mergeCell ref="AN8:AO8"/>
    <mergeCell ref="AT8:AU8"/>
    <mergeCell ref="Y10:Z10"/>
    <mergeCell ref="AB10:AC10"/>
    <mergeCell ref="AE10:AF10"/>
    <mergeCell ref="AN10:AO10"/>
    <mergeCell ref="AK10:AL10"/>
    <mergeCell ref="AH10:AI10"/>
    <mergeCell ref="A10:A11"/>
    <mergeCell ref="A12:A13"/>
    <mergeCell ref="A14:A15"/>
    <mergeCell ref="B14:B15"/>
    <mergeCell ref="A22:A23"/>
    <mergeCell ref="B22:B23"/>
    <mergeCell ref="B20:B21"/>
    <mergeCell ref="A20:A21"/>
    <mergeCell ref="AN22:AO22"/>
    <mergeCell ref="A16:A17"/>
    <mergeCell ref="A18:A19"/>
    <mergeCell ref="B12:B13"/>
    <mergeCell ref="D12:E12"/>
    <mergeCell ref="G12:H12"/>
    <mergeCell ref="P20:Q20"/>
    <mergeCell ref="D10:E10"/>
    <mergeCell ref="G10:H10"/>
    <mergeCell ref="B16:B17"/>
    <mergeCell ref="M12:N12"/>
    <mergeCell ref="P10:Q10"/>
    <mergeCell ref="M14:N14"/>
    <mergeCell ref="P14:Q14"/>
    <mergeCell ref="M16:N16"/>
    <mergeCell ref="S16:T16"/>
    <mergeCell ref="BC16:BC17"/>
    <mergeCell ref="BA16:BA17"/>
    <mergeCell ref="BB16:BB17"/>
    <mergeCell ref="AZ16:AZ17"/>
    <mergeCell ref="S18:T18"/>
    <mergeCell ref="BC22:BC23"/>
    <mergeCell ref="BA22:BA23"/>
    <mergeCell ref="BB22:BB23"/>
    <mergeCell ref="AV3:AV33"/>
    <mergeCell ref="AX20:AX21"/>
    <mergeCell ref="AY22:AY23"/>
    <mergeCell ref="AW18:AW19"/>
    <mergeCell ref="AT22:AU22"/>
    <mergeCell ref="AE20:AF20"/>
    <mergeCell ref="AQ20:AR20"/>
    <mergeCell ref="AW20:AW21"/>
    <mergeCell ref="AN20:AO20"/>
    <mergeCell ref="AZ24:AZ25"/>
    <mergeCell ref="AQ18:AR18"/>
    <mergeCell ref="AW22:AW23"/>
    <mergeCell ref="AQ22:AR22"/>
    <mergeCell ref="AK22:AL22"/>
    <mergeCell ref="AK20:AL20"/>
    <mergeCell ref="AD22:AF23"/>
    <mergeCell ref="J24:K24"/>
    <mergeCell ref="J28:K28"/>
    <mergeCell ref="D18:E18"/>
    <mergeCell ref="J16:K16"/>
    <mergeCell ref="J18:K18"/>
    <mergeCell ref="D24:E24"/>
    <mergeCell ref="G22:H22"/>
    <mergeCell ref="M20:N20"/>
    <mergeCell ref="D20:E20"/>
    <mergeCell ref="G20:H20"/>
    <mergeCell ref="M22:N22"/>
    <mergeCell ref="J22:K22"/>
    <mergeCell ref="G18:H18"/>
    <mergeCell ref="M26:N26"/>
    <mergeCell ref="AT20:AU20"/>
    <mergeCell ref="AT24:AU24"/>
    <mergeCell ref="S20:T20"/>
    <mergeCell ref="S22:T22"/>
    <mergeCell ref="V20:W20"/>
    <mergeCell ref="AA20:AC21"/>
    <mergeCell ref="AK24:AL24"/>
    <mergeCell ref="AE24:AF24"/>
    <mergeCell ref="Y20:Z20"/>
    <mergeCell ref="Y24:Z24"/>
    <mergeCell ref="AH20:AI20"/>
    <mergeCell ref="S24:T24"/>
    <mergeCell ref="AH22:AI22"/>
    <mergeCell ref="AB22:AC22"/>
    <mergeCell ref="V22:W22"/>
    <mergeCell ref="Y22:Z22"/>
    <mergeCell ref="V24:W24"/>
    <mergeCell ref="AX18:AX19"/>
    <mergeCell ref="AX24:AX25"/>
    <mergeCell ref="AZ22:AZ23"/>
    <mergeCell ref="AZ20:AZ21"/>
    <mergeCell ref="BC28:BC29"/>
    <mergeCell ref="AY28:AY29"/>
    <mergeCell ref="AZ28:AZ29"/>
    <mergeCell ref="BA28:BA29"/>
    <mergeCell ref="BB28:BB29"/>
    <mergeCell ref="BA24:BA25"/>
    <mergeCell ref="BC26:BC27"/>
    <mergeCell ref="BA26:BA27"/>
    <mergeCell ref="BC24:BC25"/>
    <mergeCell ref="BC20:BC21"/>
    <mergeCell ref="AY18:AY19"/>
    <mergeCell ref="AZ18:AZ19"/>
    <mergeCell ref="BC18:BC19"/>
    <mergeCell ref="BA18:BA19"/>
    <mergeCell ref="AX22:AX23"/>
    <mergeCell ref="BA20:BA21"/>
    <mergeCell ref="AY20:AY21"/>
    <mergeCell ref="BB20:BB21"/>
    <mergeCell ref="BB18:BB19"/>
    <mergeCell ref="AW28:AW29"/>
    <mergeCell ref="AX28:AX29"/>
    <mergeCell ref="AM28:AO29"/>
    <mergeCell ref="BB24:BB25"/>
    <mergeCell ref="AT28:AU28"/>
    <mergeCell ref="BB26:BB27"/>
    <mergeCell ref="AY26:AY27"/>
    <mergeCell ref="AZ26:AZ27"/>
    <mergeCell ref="AX26:AX27"/>
    <mergeCell ref="AT26:AU26"/>
    <mergeCell ref="AW24:AW25"/>
    <mergeCell ref="AW26:AW27"/>
    <mergeCell ref="AQ26:AR26"/>
    <mergeCell ref="AQ24:AR24"/>
    <mergeCell ref="AN24:AO24"/>
    <mergeCell ref="AQ28:AR28"/>
    <mergeCell ref="AY24:AY25"/>
    <mergeCell ref="BA32:BA33"/>
    <mergeCell ref="BC30:BC31"/>
    <mergeCell ref="BB32:BB33"/>
    <mergeCell ref="BC32:BC33"/>
    <mergeCell ref="BA30:BA31"/>
    <mergeCell ref="BB30:BB31"/>
    <mergeCell ref="AY32:AY33"/>
    <mergeCell ref="AZ32:AZ33"/>
    <mergeCell ref="AW30:AW31"/>
    <mergeCell ref="AX30:AX31"/>
    <mergeCell ref="AY30:AY31"/>
    <mergeCell ref="AZ30:AZ31"/>
    <mergeCell ref="AW32:AW33"/>
    <mergeCell ref="AX32:AX33"/>
    <mergeCell ref="A32:A33"/>
    <mergeCell ref="B32:B33"/>
    <mergeCell ref="D32:E32"/>
    <mergeCell ref="G32:H32"/>
    <mergeCell ref="B24:B25"/>
    <mergeCell ref="B18:B19"/>
    <mergeCell ref="D22:E22"/>
    <mergeCell ref="A30:A31"/>
    <mergeCell ref="B30:B31"/>
    <mergeCell ref="A26:A27"/>
    <mergeCell ref="A28:A29"/>
    <mergeCell ref="B28:B29"/>
    <mergeCell ref="D26:E26"/>
    <mergeCell ref="G26:H26"/>
    <mergeCell ref="B26:B27"/>
    <mergeCell ref="D30:E30"/>
    <mergeCell ref="G30:H30"/>
    <mergeCell ref="G24:H24"/>
    <mergeCell ref="A24:A25"/>
    <mergeCell ref="D28:E28"/>
    <mergeCell ref="G28:H28"/>
    <mergeCell ref="Y16:Z16"/>
    <mergeCell ref="O12:Q13"/>
    <mergeCell ref="U16:W17"/>
    <mergeCell ref="C1:AU1"/>
    <mergeCell ref="AS32:AU33"/>
    <mergeCell ref="J26:K26"/>
    <mergeCell ref="AN26:AO26"/>
    <mergeCell ref="V28:W28"/>
    <mergeCell ref="M24:N24"/>
    <mergeCell ref="AT30:AU30"/>
    <mergeCell ref="V18:W18"/>
    <mergeCell ref="AG24:AI25"/>
    <mergeCell ref="S26:T26"/>
    <mergeCell ref="AJ26:AL27"/>
    <mergeCell ref="AH26:AI26"/>
    <mergeCell ref="P22:Q22"/>
    <mergeCell ref="J20:K20"/>
    <mergeCell ref="G14:H14"/>
    <mergeCell ref="D14:E14"/>
    <mergeCell ref="M18:N18"/>
    <mergeCell ref="D16:E16"/>
    <mergeCell ref="G16:H16"/>
    <mergeCell ref="AE6:AF6"/>
    <mergeCell ref="AK6:AL6"/>
    <mergeCell ref="AQ32:AR32"/>
    <mergeCell ref="J32:K32"/>
    <mergeCell ref="M32:N32"/>
    <mergeCell ref="AP30:AR31"/>
    <mergeCell ref="J30:K30"/>
    <mergeCell ref="M30:N30"/>
    <mergeCell ref="AB32:AC32"/>
    <mergeCell ref="AB30:AC30"/>
    <mergeCell ref="Y28:Z28"/>
    <mergeCell ref="AN32:AO32"/>
    <mergeCell ref="P30:Q30"/>
    <mergeCell ref="V32:W32"/>
    <mergeCell ref="Y32:Z32"/>
    <mergeCell ref="V30:W30"/>
    <mergeCell ref="AH30:AI30"/>
    <mergeCell ref="Y30:Z30"/>
    <mergeCell ref="AK32:AL32"/>
    <mergeCell ref="AN30:AO30"/>
    <mergeCell ref="AH32:AI32"/>
    <mergeCell ref="M28:N28"/>
    <mergeCell ref="AE32:AF32"/>
    <mergeCell ref="AE30:AF30"/>
    <mergeCell ref="P32:Q32"/>
    <mergeCell ref="S32:T32"/>
    <mergeCell ref="S30:T30"/>
    <mergeCell ref="AH28:AI28"/>
    <mergeCell ref="P24:Q24"/>
    <mergeCell ref="AK30:AL30"/>
    <mergeCell ref="AK28:AL28"/>
    <mergeCell ref="AK18:AL18"/>
    <mergeCell ref="AB18:AC18"/>
    <mergeCell ref="P18:Q18"/>
    <mergeCell ref="AE28:AF28"/>
    <mergeCell ref="V26:W26"/>
    <mergeCell ref="Y26:Z26"/>
    <mergeCell ref="AE26:AF26"/>
    <mergeCell ref="X18:Z19"/>
    <mergeCell ref="AB24:AC24"/>
    <mergeCell ref="P26:Q26"/>
    <mergeCell ref="P28:Q28"/>
    <mergeCell ref="S28:T28"/>
    <mergeCell ref="AB26:AC26"/>
    <mergeCell ref="AB28:AC28"/>
    <mergeCell ref="BZ4:BZ5"/>
    <mergeCell ref="CA4:CA5"/>
    <mergeCell ref="CB4:CB5"/>
    <mergeCell ref="CC4:CC5"/>
    <mergeCell ref="CD4:CD5"/>
    <mergeCell ref="BL4:BL5"/>
    <mergeCell ref="BM4:BM5"/>
    <mergeCell ref="BN4:BN5"/>
    <mergeCell ref="BP4:BP5"/>
    <mergeCell ref="BQ4:BQ5"/>
    <mergeCell ref="BR4:BR5"/>
    <mergeCell ref="BS4:BS5"/>
    <mergeCell ref="BT4:BT5"/>
    <mergeCell ref="BU4:BU5"/>
    <mergeCell ref="CE4:CE5"/>
    <mergeCell ref="CF4:CF5"/>
    <mergeCell ref="BL6:BL7"/>
    <mergeCell ref="BM6:BM7"/>
    <mergeCell ref="BN6:BN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BV4:BV5"/>
    <mergeCell ref="BW4:BW5"/>
    <mergeCell ref="BX4:BX5"/>
    <mergeCell ref="BY4:BY5"/>
    <mergeCell ref="BL8:BL9"/>
    <mergeCell ref="BM8:BM9"/>
    <mergeCell ref="BN8:BN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BL10:BL11"/>
    <mergeCell ref="BM10:BM11"/>
    <mergeCell ref="BN10:BN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CA10:CA11"/>
    <mergeCell ref="CB10:CB11"/>
    <mergeCell ref="CC10:CC11"/>
    <mergeCell ref="CD10:CD11"/>
    <mergeCell ref="BL12:BL13"/>
    <mergeCell ref="BM12:BM13"/>
    <mergeCell ref="BN12:BN13"/>
    <mergeCell ref="BP12:BP13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CD12:CD13"/>
    <mergeCell ref="BL14:BL15"/>
    <mergeCell ref="BM14:BM15"/>
    <mergeCell ref="BN14:BN15"/>
    <mergeCell ref="BP14:BP15"/>
    <mergeCell ref="BQ14:BQ15"/>
    <mergeCell ref="BR14:BR15"/>
    <mergeCell ref="BS14:BS15"/>
    <mergeCell ref="BT14:BT15"/>
    <mergeCell ref="BU14:BU15"/>
    <mergeCell ref="BV14:BV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BL16:BL17"/>
    <mergeCell ref="BM16:BM17"/>
    <mergeCell ref="BN16:BN17"/>
    <mergeCell ref="BP16:BP17"/>
    <mergeCell ref="BQ16:BQ17"/>
    <mergeCell ref="BR16:BR17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CB16:CB17"/>
    <mergeCell ref="CC16:CC17"/>
    <mergeCell ref="CD16:CD17"/>
    <mergeCell ref="BL18:BL19"/>
    <mergeCell ref="BM18:BM19"/>
    <mergeCell ref="BN18:BN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X18:BX19"/>
    <mergeCell ref="BY18:BY19"/>
    <mergeCell ref="BZ18:BZ19"/>
    <mergeCell ref="CA18:CA19"/>
    <mergeCell ref="CB18:CB19"/>
    <mergeCell ref="CC18:CC19"/>
    <mergeCell ref="CD18:CD19"/>
    <mergeCell ref="BL20:BL21"/>
    <mergeCell ref="BM20:BM21"/>
    <mergeCell ref="BN20:BN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BL22:BL23"/>
    <mergeCell ref="BM22:BM23"/>
    <mergeCell ref="BN22:BN23"/>
    <mergeCell ref="BP22:BP23"/>
    <mergeCell ref="BQ22:BQ23"/>
    <mergeCell ref="BR22:BR23"/>
    <mergeCell ref="BS22:BS23"/>
    <mergeCell ref="BT22:BT23"/>
    <mergeCell ref="BU22:BU23"/>
    <mergeCell ref="BV22:BV23"/>
    <mergeCell ref="BW22:BW23"/>
    <mergeCell ref="BX22:BX23"/>
    <mergeCell ref="BY22:BY23"/>
    <mergeCell ref="BZ22:BZ23"/>
    <mergeCell ref="CA22:CA23"/>
    <mergeCell ref="CB22:CB23"/>
    <mergeCell ref="CC22:CC23"/>
    <mergeCell ref="CD22:CD23"/>
    <mergeCell ref="BL24:BL25"/>
    <mergeCell ref="BM24:BM25"/>
    <mergeCell ref="BN24:BN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X24:BX25"/>
    <mergeCell ref="BY24:BY25"/>
    <mergeCell ref="BZ24:BZ25"/>
    <mergeCell ref="CA24:CA25"/>
    <mergeCell ref="CB24:CB25"/>
    <mergeCell ref="CC24:CC25"/>
    <mergeCell ref="CD24:CD25"/>
    <mergeCell ref="BL26:BL27"/>
    <mergeCell ref="BM26:BM27"/>
    <mergeCell ref="BN26:BN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BL28:BL29"/>
    <mergeCell ref="BM28:BM29"/>
    <mergeCell ref="BN28:BN29"/>
    <mergeCell ref="BP28:BP29"/>
    <mergeCell ref="BQ28:BQ29"/>
    <mergeCell ref="BR28:BR29"/>
    <mergeCell ref="BS28:BS29"/>
    <mergeCell ref="BT28:BT29"/>
    <mergeCell ref="BU28:BU29"/>
    <mergeCell ref="BV28:BV29"/>
    <mergeCell ref="BW28:BW29"/>
    <mergeCell ref="BX28:BX29"/>
    <mergeCell ref="BY28:BY29"/>
    <mergeCell ref="BZ28:BZ29"/>
    <mergeCell ref="CA28:CA29"/>
    <mergeCell ref="CB28:CB29"/>
    <mergeCell ref="CC28:CC29"/>
    <mergeCell ref="CD28:CD29"/>
    <mergeCell ref="BL30:BL31"/>
    <mergeCell ref="BM30:BM31"/>
    <mergeCell ref="BN30:BN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X30:BX31"/>
    <mergeCell ref="BY30:BY31"/>
    <mergeCell ref="BZ30:BZ31"/>
    <mergeCell ref="CA30:CA31"/>
    <mergeCell ref="CB30:CB31"/>
    <mergeCell ref="CC30:CC31"/>
    <mergeCell ref="CD30:CD31"/>
    <mergeCell ref="BL32:BL33"/>
    <mergeCell ref="BM32:BM33"/>
    <mergeCell ref="BN32:BN33"/>
    <mergeCell ref="BP32:BP33"/>
    <mergeCell ref="BQ32:BQ33"/>
    <mergeCell ref="BR32:BR33"/>
    <mergeCell ref="BS32:BS33"/>
    <mergeCell ref="BT32:BT33"/>
    <mergeCell ref="BU32:BU33"/>
    <mergeCell ref="BV32:BV33"/>
    <mergeCell ref="BW32:BW33"/>
    <mergeCell ref="BX32:BX33"/>
    <mergeCell ref="BY32:BY33"/>
    <mergeCell ref="BZ32:BZ33"/>
    <mergeCell ref="CA32:CA33"/>
    <mergeCell ref="CB32:CB33"/>
    <mergeCell ref="CC32:CC33"/>
    <mergeCell ref="CD32:CD33"/>
  </mergeCells>
  <phoneticPr fontId="2"/>
  <conditionalFormatting sqref="BG4:BH33">
    <cfRule type="cellIs" dxfId="84" priority="8" operator="lessThan">
      <formula>$BH$2</formula>
    </cfRule>
  </conditionalFormatting>
  <conditionalFormatting sqref="BI4:BI33">
    <cfRule type="cellIs" dxfId="83" priority="7" operator="lessThan">
      <formula>$BI$2</formula>
    </cfRule>
  </conditionalFormatting>
  <conditionalFormatting sqref="BJ4:BJ33">
    <cfRule type="cellIs" dxfId="82" priority="6" operator="lessThan">
      <formula>$BJ$2</formula>
    </cfRule>
  </conditionalFormatting>
  <conditionalFormatting sqref="BK4:BK33">
    <cfRule type="cellIs" dxfId="81" priority="5" operator="lessThan">
      <formula>$BK$2</formula>
    </cfRule>
  </conditionalFormatting>
  <conditionalFormatting sqref="BL4:BL33">
    <cfRule type="cellIs" dxfId="80" priority="4" operator="lessThan">
      <formula>$BL$2</formula>
    </cfRule>
  </conditionalFormatting>
  <conditionalFormatting sqref="BM4:BM33">
    <cfRule type="cellIs" dxfId="79" priority="3" operator="lessThan">
      <formula>$BM$2</formula>
    </cfRule>
  </conditionalFormatting>
  <conditionalFormatting sqref="BN4:BN33">
    <cfRule type="cellIs" dxfId="78" priority="2" operator="lessThan">
      <formula>$BN$2</formula>
    </cfRule>
  </conditionalFormatting>
  <conditionalFormatting sqref="BD4:BD33">
    <cfRule type="top10" dxfId="77" priority="1" bottom="1" rank="1"/>
  </conditionalFormatting>
  <printOptions horizontalCentered="1" verticalCentered="1"/>
  <pageMargins left="0" right="0" top="0.31496062992125984" bottom="0" header="0.35433070866141736" footer="0.15748031496062992"/>
  <pageSetup paperSize="9" scale="58" orientation="landscape" blackAndWhite="1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7030A0"/>
    <pageSetUpPr fitToPage="1"/>
  </sheetPr>
  <dimension ref="A1:BH104"/>
  <sheetViews>
    <sheetView showGridLines="0" showRowColHeaders="0" tabSelected="1" showOutlineSymbols="0" view="pageBreakPreview" zoomScale="60" zoomScaleNormal="75" workbookViewId="0">
      <pane xSplit="9" ySplit="6" topLeftCell="J7" activePane="bottomRight" state="frozen"/>
      <selection pane="topRight" activeCell="D1" sqref="D1"/>
      <selection pane="bottomLeft" activeCell="A7" sqref="A7"/>
      <selection pane="bottomRight" activeCell="W3" sqref="W3:X3"/>
    </sheetView>
  </sheetViews>
  <sheetFormatPr defaultRowHeight="13.5"/>
  <cols>
    <col min="1" max="1" width="14.625" style="172" hidden="1" customWidth="1"/>
    <col min="2" max="2" width="1.875" style="60" customWidth="1"/>
    <col min="3" max="3" width="5.625" style="60" customWidth="1"/>
    <col min="4" max="4" width="3.75" style="60" customWidth="1"/>
    <col min="5" max="5" width="5.625" style="60" customWidth="1"/>
    <col min="6" max="6" width="5" style="60" customWidth="1"/>
    <col min="7" max="7" width="5.625" style="60" bestFit="1" customWidth="1"/>
    <col min="8" max="9" width="5.25" style="61" customWidth="1"/>
    <col min="10" max="10" width="5.25" style="61" bestFit="1" customWidth="1"/>
    <col min="11" max="24" width="5.625" style="61" customWidth="1"/>
    <col min="25" max="26" width="7.75" style="128" bestFit="1" customWidth="1"/>
    <col min="27" max="27" width="7.75" style="128" customWidth="1"/>
    <col min="28" max="28" width="1.375" style="60" customWidth="1"/>
    <col min="29" max="29" width="3.75" style="60" bestFit="1" customWidth="1"/>
    <col min="30" max="30" width="3.875" style="60" customWidth="1"/>
    <col min="31" max="31" width="3.75" style="60" customWidth="1"/>
    <col min="32" max="32" width="4.5" style="60" hidden="1" customWidth="1"/>
    <col min="33" max="33" width="3.5" style="60" hidden="1" customWidth="1"/>
    <col min="34" max="34" width="9" style="60" hidden="1" customWidth="1"/>
    <col min="35" max="35" width="4" style="60" hidden="1" customWidth="1"/>
    <col min="36" max="36" width="5" style="60" hidden="1" customWidth="1"/>
    <col min="37" max="37" width="3.75" style="60" hidden="1" customWidth="1"/>
    <col min="38" max="38" width="16" style="60" hidden="1" customWidth="1"/>
    <col min="39" max="39" width="9" style="60" hidden="1" customWidth="1"/>
    <col min="40" max="40" width="3.75" style="60" hidden="1" customWidth="1"/>
    <col min="41" max="41" width="4" style="60" hidden="1" customWidth="1"/>
    <col min="42" max="42" width="24" style="60" hidden="1" customWidth="1"/>
    <col min="43" max="44" width="7.5" style="60" hidden="1" customWidth="1"/>
    <col min="45" max="45" width="11.25" style="60" hidden="1" customWidth="1"/>
    <col min="46" max="46" width="5.625" style="60" hidden="1" customWidth="1"/>
    <col min="47" max="47" width="26.625" style="60" hidden="1" customWidth="1"/>
    <col min="48" max="48" width="6.625" style="60" hidden="1" customWidth="1"/>
    <col min="49" max="49" width="17.625" style="60" hidden="1" customWidth="1"/>
    <col min="50" max="52" width="9" style="60" hidden="1" customWidth="1"/>
    <col min="53" max="53" width="3.125" style="60" customWidth="1"/>
    <col min="54" max="54" width="5.625" style="87" bestFit="1" customWidth="1"/>
    <col min="55" max="55" width="13.25" style="87" bestFit="1" customWidth="1"/>
    <col min="56" max="56" width="41.5" style="87" customWidth="1"/>
    <col min="57" max="57" width="17.875" style="87" customWidth="1"/>
    <col min="58" max="58" width="10.5" style="87" customWidth="1"/>
    <col min="59" max="68" width="9" style="60" customWidth="1"/>
    <col min="69" max="16384" width="9" style="60"/>
  </cols>
  <sheetData>
    <row r="1" spans="1:60" ht="20.25" customHeight="1">
      <c r="B1" s="511" t="str">
        <f>DBCS(C2+E2+G2)</f>
        <v>０</v>
      </c>
      <c r="C1" s="512"/>
      <c r="D1" s="512"/>
      <c r="E1" s="497" t="s">
        <v>65</v>
      </c>
      <c r="F1" s="497"/>
      <c r="G1" s="497"/>
      <c r="H1" s="497"/>
      <c r="I1" s="185" t="s">
        <v>76</v>
      </c>
      <c r="J1" s="186" t="s">
        <v>77</v>
      </c>
      <c r="K1" s="509" t="s">
        <v>108</v>
      </c>
      <c r="L1" s="510"/>
      <c r="M1" s="340"/>
      <c r="N1" s="183"/>
      <c r="O1" s="515" t="s">
        <v>198</v>
      </c>
      <c r="P1" s="515"/>
      <c r="Q1" s="515"/>
      <c r="R1" s="515"/>
      <c r="S1" s="515"/>
      <c r="T1" s="515"/>
      <c r="U1" s="515"/>
      <c r="V1" s="515"/>
      <c r="W1" s="515"/>
      <c r="X1" s="515"/>
      <c r="Y1" s="544" t="s">
        <v>163</v>
      </c>
      <c r="Z1" s="544"/>
      <c r="AA1" s="544"/>
      <c r="AI1" s="60">
        <v>8</v>
      </c>
      <c r="AJ1" s="87">
        <v>0</v>
      </c>
      <c r="AK1" s="87" t="s">
        <v>70</v>
      </c>
      <c r="AL1" s="87"/>
      <c r="AP1" s="87" t="str">
        <f ca="1">"第"&amp;DATEDIF("1985/4/1",TODAY(),"Y")&amp;"回愛名卒業親善大会"</f>
        <v>第32回愛名卒業親善大会</v>
      </c>
      <c r="AQ1" s="87"/>
      <c r="AR1" s="87"/>
      <c r="AS1" s="87"/>
      <c r="AT1" s="87"/>
      <c r="AU1" s="87"/>
      <c r="AV1" s="60" t="s">
        <v>98</v>
      </c>
    </row>
    <row r="2" spans="1:60" s="87" customFormat="1" ht="29.25" thickBot="1">
      <c r="A2" s="172"/>
      <c r="B2" s="187"/>
      <c r="C2" s="330">
        <f>SUM('1:15'!B3)</f>
        <v>0</v>
      </c>
      <c r="D2" s="188" t="s">
        <v>61</v>
      </c>
      <c r="E2" s="330">
        <f>SUM('1:15'!D3)</f>
        <v>0</v>
      </c>
      <c r="F2" s="188" t="s">
        <v>64</v>
      </c>
      <c r="G2" s="330">
        <f>SUM('1:15'!F3)</f>
        <v>0</v>
      </c>
      <c r="H2" s="189" t="s">
        <v>63</v>
      </c>
      <c r="I2" s="190">
        <f>SUM('1:15'!I3)</f>
        <v>0</v>
      </c>
      <c r="J2" s="191">
        <f>SUM('1:15'!N3)</f>
        <v>0</v>
      </c>
      <c r="K2" s="513">
        <f>I2-J2</f>
        <v>0</v>
      </c>
      <c r="L2" s="514"/>
      <c r="M2" s="341"/>
      <c r="N2" s="184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45"/>
      <c r="Z2" s="545"/>
      <c r="AA2" s="545"/>
      <c r="AG2" s="87" t="s">
        <v>68</v>
      </c>
      <c r="AI2" s="87">
        <v>9</v>
      </c>
      <c r="AJ2" s="87">
        <v>1</v>
      </c>
      <c r="AK2" s="87" t="s">
        <v>50</v>
      </c>
      <c r="AL2" s="87" t="s">
        <v>30</v>
      </c>
      <c r="AP2" s="87" t="str">
        <f ca="1">"第"&amp;DATEDIF("2004/4/1",TODAY(),"Y")&amp;"回愛名新人大会"</f>
        <v>第13回愛名新人大会</v>
      </c>
      <c r="AV2" s="87" t="s">
        <v>99</v>
      </c>
      <c r="BH2" s="533" t="s">
        <v>169</v>
      </c>
    </row>
    <row r="3" spans="1:60" ht="36" customHeight="1" thickBot="1">
      <c r="B3" s="406" t="s">
        <v>0</v>
      </c>
      <c r="C3" s="407"/>
      <c r="D3" s="407"/>
      <c r="E3" s="407"/>
      <c r="F3" s="407"/>
      <c r="G3" s="407"/>
      <c r="H3" s="407"/>
      <c r="I3" s="408"/>
      <c r="J3" s="498" t="str">
        <f>IF(AA3=0,"",VLOOKUP(AA3,AO4:AV21,2,))</f>
        <v/>
      </c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500"/>
      <c r="V3" s="196"/>
      <c r="W3" s="546"/>
      <c r="X3" s="546"/>
      <c r="Y3" s="540" t="s">
        <v>96</v>
      </c>
      <c r="Z3" s="540"/>
      <c r="AA3" s="170"/>
      <c r="AG3" s="87" t="s">
        <v>69</v>
      </c>
      <c r="AI3" s="60">
        <v>10</v>
      </c>
      <c r="AJ3" s="87">
        <v>2</v>
      </c>
      <c r="AK3" s="87" t="s">
        <v>71</v>
      </c>
      <c r="AL3" s="87" t="s">
        <v>54</v>
      </c>
      <c r="AN3" s="60" t="s">
        <v>80</v>
      </c>
      <c r="AP3" s="60" t="s">
        <v>97</v>
      </c>
      <c r="AQ3" s="60" t="s">
        <v>105</v>
      </c>
      <c r="AR3" s="60" t="s">
        <v>106</v>
      </c>
      <c r="AS3" s="60" t="s">
        <v>107</v>
      </c>
      <c r="AT3" s="60" t="s">
        <v>79</v>
      </c>
      <c r="BD3" s="364" t="s">
        <v>172</v>
      </c>
      <c r="BH3" s="533"/>
    </row>
    <row r="4" spans="1:60" ht="18" customHeight="1">
      <c r="B4" s="388" t="s">
        <v>1</v>
      </c>
      <c r="C4" s="389"/>
      <c r="D4" s="389"/>
      <c r="E4" s="389"/>
      <c r="F4" s="389"/>
      <c r="G4" s="390"/>
      <c r="H4" s="468" t="s">
        <v>118</v>
      </c>
      <c r="I4" s="471" t="s">
        <v>119</v>
      </c>
      <c r="J4" s="494" t="s">
        <v>120</v>
      </c>
      <c r="K4" s="459" t="s">
        <v>121</v>
      </c>
      <c r="L4" s="503" t="s">
        <v>122</v>
      </c>
      <c r="M4" s="468" t="s">
        <v>76</v>
      </c>
      <c r="N4" s="525" t="s">
        <v>29</v>
      </c>
      <c r="O4" s="526"/>
      <c r="P4" s="526"/>
      <c r="Q4" s="526"/>
      <c r="R4" s="527"/>
      <c r="S4" s="404" t="s">
        <v>113</v>
      </c>
      <c r="T4" s="459" t="s">
        <v>114</v>
      </c>
      <c r="U4" s="459" t="s">
        <v>115</v>
      </c>
      <c r="V4" s="522" t="s">
        <v>112</v>
      </c>
      <c r="W4" s="522" t="s">
        <v>116</v>
      </c>
      <c r="X4" s="471" t="s">
        <v>117</v>
      </c>
      <c r="Y4" s="517" t="s">
        <v>23</v>
      </c>
      <c r="Z4" s="517" t="s">
        <v>24</v>
      </c>
      <c r="AA4" s="547" t="s">
        <v>25</v>
      </c>
      <c r="AC4" s="541" t="s">
        <v>27</v>
      </c>
      <c r="AD4" s="534" t="s">
        <v>30</v>
      </c>
      <c r="AE4" s="537" t="s">
        <v>54</v>
      </c>
      <c r="AI4" s="60">
        <v>11</v>
      </c>
      <c r="AJ4" s="87">
        <v>3</v>
      </c>
      <c r="AK4" s="87" t="s">
        <v>72</v>
      </c>
      <c r="AN4" s="60" t="s">
        <v>81</v>
      </c>
      <c r="AO4" s="60">
        <v>1</v>
      </c>
      <c r="AP4" s="60" t="str">
        <f>IF($W$3=$AG$2,'対戦表＜Ａブロック＞'!B4,IF(集計!$W$3=集計!$AG$3,'対戦表＜Bブロック＞'!B4,""))</f>
        <v/>
      </c>
      <c r="AQ4" s="60" t="str">
        <f>IF($W$3=$AG$2,'対戦表＜Ａブロック＞'!AZ4,IF(集計!$W$3=集計!$AG$3,'対戦表＜Bブロック＞'!AZ4,""))</f>
        <v/>
      </c>
      <c r="AR4" s="60" t="str">
        <f>IF($W$3=$AG$2,'対戦表＜Ａブロック＞'!BA4,IF(集計!$W$3=集計!$AG$3,'対戦表＜Bブロック＞'!BA4,""))</f>
        <v/>
      </c>
      <c r="AS4" s="60" t="str">
        <f>IF($W$3=$AG$2,'対戦表＜Ａブロック＞'!BB4,IF(集計!$W$3=集計!$AG$3,'対戦表＜Bブロック＞'!BB4,""))</f>
        <v/>
      </c>
      <c r="AT4" s="60" t="str">
        <f>IF($W$3=$AG$2,'対戦表＜Ａブロック＞'!BC4,IF(集計!$W$3=集計!$AG$3,'対戦表＜Bブロック＞'!BC4,""))</f>
        <v/>
      </c>
      <c r="AV4" s="60" t="s">
        <v>98</v>
      </c>
      <c r="AW4" s="60" t="s">
        <v>155</v>
      </c>
      <c r="BD4" s="363"/>
      <c r="BH4" s="533"/>
    </row>
    <row r="5" spans="1:60" ht="18" customHeight="1">
      <c r="B5" s="506"/>
      <c r="C5" s="507"/>
      <c r="D5" s="507"/>
      <c r="E5" s="507"/>
      <c r="F5" s="507"/>
      <c r="G5" s="508"/>
      <c r="H5" s="469"/>
      <c r="I5" s="472"/>
      <c r="J5" s="495"/>
      <c r="K5" s="460"/>
      <c r="L5" s="504"/>
      <c r="M5" s="469"/>
      <c r="N5" s="501" t="s">
        <v>123</v>
      </c>
      <c r="O5" s="524" t="s">
        <v>5</v>
      </c>
      <c r="P5" s="524"/>
      <c r="Q5" s="524"/>
      <c r="R5" s="520" t="s">
        <v>31</v>
      </c>
      <c r="S5" s="469"/>
      <c r="T5" s="460"/>
      <c r="U5" s="460"/>
      <c r="V5" s="460"/>
      <c r="W5" s="460"/>
      <c r="X5" s="472"/>
      <c r="Y5" s="518"/>
      <c r="Z5" s="518"/>
      <c r="AA5" s="548"/>
      <c r="AC5" s="542"/>
      <c r="AD5" s="535"/>
      <c r="AE5" s="538"/>
      <c r="AI5" s="60">
        <v>12</v>
      </c>
      <c r="AJ5" s="87">
        <v>4</v>
      </c>
      <c r="AK5" s="87" t="s">
        <v>73</v>
      </c>
      <c r="AN5" s="60" t="s">
        <v>82</v>
      </c>
      <c r="AO5" s="60">
        <v>2</v>
      </c>
      <c r="AP5" s="60" t="str">
        <f>IF($W$3=$AG$2,'対戦表＜Ａブロック＞'!B6,IF(集計!$W$3=集計!$AG$3,'対戦表＜Bブロック＞'!B6,""))</f>
        <v/>
      </c>
      <c r="AQ5" s="60" t="str">
        <f>IF($W$3=$AG$2,'対戦表＜Ａブロック＞'!AZ6,IF(集計!$W$3=集計!$AG$3,'対戦表＜Bブロック＞'!AZ6,""))</f>
        <v/>
      </c>
      <c r="AR5" s="60" t="str">
        <f>IF($W$3=$AG$2,'対戦表＜Ａブロック＞'!BA6,IF(集計!$W$3=集計!$AG$3,'対戦表＜Bブロック＞'!BA5,""))</f>
        <v/>
      </c>
      <c r="AS5" s="60" t="str">
        <f>IF($W$3=$AG$2,'対戦表＜Ａブロック＞'!BB5,IF(集計!$W$3=集計!$AG$3,'対戦表＜Bブロック＞'!BB6,""))</f>
        <v/>
      </c>
      <c r="AT5" s="60" t="str">
        <f>IF($W$3=$AG$2,'対戦表＜Ａブロック＞'!BC5,IF(集計!$W$3=集計!$AG$3,'対戦表＜Bブロック＞'!BC6,""))</f>
        <v/>
      </c>
      <c r="AV5" s="87" t="s">
        <v>99</v>
      </c>
      <c r="BH5" s="533"/>
    </row>
    <row r="6" spans="1:60" ht="23.25" customHeight="1" thickBot="1">
      <c r="B6" s="391"/>
      <c r="C6" s="392"/>
      <c r="D6" s="392"/>
      <c r="E6" s="392"/>
      <c r="F6" s="392"/>
      <c r="G6" s="393"/>
      <c r="H6" s="470"/>
      <c r="I6" s="473"/>
      <c r="J6" s="496"/>
      <c r="K6" s="461"/>
      <c r="L6" s="505"/>
      <c r="M6" s="470"/>
      <c r="N6" s="502"/>
      <c r="O6" s="127" t="s">
        <v>2</v>
      </c>
      <c r="P6" s="127" t="s">
        <v>3</v>
      </c>
      <c r="Q6" s="127" t="s">
        <v>4</v>
      </c>
      <c r="R6" s="521"/>
      <c r="S6" s="523"/>
      <c r="T6" s="461"/>
      <c r="U6" s="461"/>
      <c r="V6" s="502"/>
      <c r="W6" s="502"/>
      <c r="X6" s="473"/>
      <c r="Y6" s="519"/>
      <c r="Z6" s="519"/>
      <c r="AA6" s="549"/>
      <c r="AC6" s="543"/>
      <c r="AD6" s="536"/>
      <c r="AE6" s="539"/>
      <c r="AI6" s="60">
        <v>1</v>
      </c>
      <c r="AJ6" s="87">
        <v>5</v>
      </c>
      <c r="AK6" s="87" t="s">
        <v>74</v>
      </c>
      <c r="AN6" s="60" t="s">
        <v>83</v>
      </c>
      <c r="AO6" s="60">
        <v>3</v>
      </c>
      <c r="AP6" s="60" t="str">
        <f>IF($W$3=$AG$2,'対戦表＜Ａブロック＞'!B8,IF(集計!$W$3=集計!$AG$3,'対戦表＜Bブロック＞'!B8,""))</f>
        <v/>
      </c>
      <c r="AQ6" s="60" t="str">
        <f>IF($W$3=$AG$2,'対戦表＜Ａブロック＞'!AZ8,IF(集計!$W$3=集計!$AG$3,'対戦表＜Bブロック＞'!AZ8,""))</f>
        <v/>
      </c>
      <c r="AR6" s="60" t="str">
        <f>IF($W$3=$AG$2,'対戦表＜Ａブロック＞'!BA8,IF(集計!$W$3=集計!$AG$3,'対戦表＜Bブロック＞'!BA8,""))</f>
        <v/>
      </c>
      <c r="AS6" s="60" t="str">
        <f>IF($W$3=$AG$2,'対戦表＜Ａブロック＞'!BB8,IF(集計!$W$3=集計!$AG$3,'対戦表＜Bブロック＞'!BB8,""))</f>
        <v/>
      </c>
      <c r="AT6" s="60" t="str">
        <f>IF($W$3=$AG$2,'対戦表＜Ａブロック＞'!BC8,IF(集計!$W$3=集計!$AG$3,'対戦表＜Bブロック＞'!BC8,""))</f>
        <v/>
      </c>
      <c r="BB6" s="359" t="s">
        <v>164</v>
      </c>
      <c r="BC6" s="359" t="s">
        <v>168</v>
      </c>
      <c r="BD6" s="360" t="s">
        <v>166</v>
      </c>
      <c r="BE6" s="360" t="s">
        <v>165</v>
      </c>
      <c r="BF6" s="359" t="s">
        <v>167</v>
      </c>
      <c r="BH6" s="533"/>
    </row>
    <row r="7" spans="1:60" ht="41.25" customHeight="1">
      <c r="A7" s="172" t="str">
        <f>$W$3&amp;"-"&amp;$AA$3&amp;" "&amp;$J$3</f>
        <v xml:space="preserve">- </v>
      </c>
      <c r="B7" s="462"/>
      <c r="C7" s="463"/>
      <c r="D7" s="463"/>
      <c r="E7" s="463"/>
      <c r="F7" s="463"/>
      <c r="G7" s="464"/>
      <c r="H7" s="280"/>
      <c r="I7" s="281"/>
      <c r="J7" s="282" t="str">
        <f>IF($B7=0,"",SUM('1:15'!I7))</f>
        <v/>
      </c>
      <c r="K7" s="282" t="str">
        <f>IF($B7=0,"",SUM('1:15'!J7))</f>
        <v/>
      </c>
      <c r="L7" s="283" t="str">
        <f>IF($B7=0,"",SUM('1:15'!K7))</f>
        <v/>
      </c>
      <c r="M7" s="284" t="str">
        <f>IF($B7=0,"",SUM('1:15'!L7))</f>
        <v/>
      </c>
      <c r="N7" s="282" t="str">
        <f>IF($B7=0,"",SUM('1:15'!M7))</f>
        <v/>
      </c>
      <c r="O7" s="282" t="str">
        <f>IF($B7=0,"",SUM('1:15'!N7))</f>
        <v/>
      </c>
      <c r="P7" s="282" t="str">
        <f>IF($B7=0,"",SUM('1:15'!O7))</f>
        <v/>
      </c>
      <c r="Q7" s="282" t="str">
        <f>IF($B7=0,"",SUM('1:15'!P7))</f>
        <v/>
      </c>
      <c r="R7" s="285" t="str">
        <f>IF(B7=0,"",SUM(O7:Q7))</f>
        <v/>
      </c>
      <c r="S7" s="282" t="str">
        <f>IF($B7=0,"",SUM('1:15'!Q7))</f>
        <v/>
      </c>
      <c r="T7" s="282" t="str">
        <f>IF($B7=0,"",SUM('1:15'!R7))</f>
        <v/>
      </c>
      <c r="U7" s="282" t="str">
        <f>IF($B7=0,"",SUM('1:15'!S7))</f>
        <v/>
      </c>
      <c r="V7" s="282" t="str">
        <f>IF($B7=0,"",SUM('1:15'!T7))</f>
        <v/>
      </c>
      <c r="W7" s="282" t="str">
        <f>IF($B7=0,"",SUM('1:15'!U7))</f>
        <v/>
      </c>
      <c r="X7" s="282" t="str">
        <f>IF($B7=0,"",SUM('1:15'!V7))</f>
        <v/>
      </c>
      <c r="Y7" s="286" t="str">
        <f>IF($B7=0,"",IF(L7=0,0,(N7+R7)/L7))</f>
        <v/>
      </c>
      <c r="Z7" s="287" t="str">
        <f>IF($B7=0,"",IF((L7+W7)=0,0,(N7+R7+W7)/(L7+W7+V7)))</f>
        <v/>
      </c>
      <c r="AA7" s="288" t="str">
        <f>IF($B7=0,"",IF(K7=0,0,IF(L7=0,0,((N7*1)+(O7*2)+(P7*3)+(Q7*4))/L7)))</f>
        <v/>
      </c>
      <c r="AB7" s="123"/>
      <c r="AC7" s="124" t="str">
        <f>IF($B7=0,"",SUM('1:15'!X7))</f>
        <v/>
      </c>
      <c r="AD7" s="124" t="str">
        <f>IF($B7=0,"",SUM('1:15'!Y7))</f>
        <v/>
      </c>
      <c r="AE7" s="124" t="str">
        <f>IF($B7=0,"",SUM('1:15'!Z7))</f>
        <v/>
      </c>
      <c r="AF7" s="87" t="str">
        <f>IF(H7=0,"",H7)</f>
        <v/>
      </c>
      <c r="AG7" s="87">
        <f>B7</f>
        <v>0</v>
      </c>
      <c r="AI7" s="60">
        <v>2</v>
      </c>
      <c r="AJ7" s="87">
        <v>6</v>
      </c>
      <c r="AK7" s="87" t="s">
        <v>75</v>
      </c>
      <c r="AN7" s="60" t="s">
        <v>84</v>
      </c>
      <c r="AO7" s="60">
        <v>4</v>
      </c>
      <c r="AP7" s="60" t="str">
        <f>IF($W$3=$AG$2,'対戦表＜Ａブロック＞'!B10,IF(集計!$W$3=集計!$AG$3,'対戦表＜Bブロック＞'!B10,""))</f>
        <v/>
      </c>
      <c r="AQ7" s="60" t="str">
        <f>IF($W$3=$AG$2,'対戦表＜Ａブロック＞'!AZ10,IF(集計!$W$3=集計!$AG$3,'対戦表＜Bブロック＞'!AZ10,""))</f>
        <v/>
      </c>
      <c r="AR7" s="60" t="str">
        <f>IF($W$3=$AG$2,'対戦表＜Ａブロック＞'!BA10,IF(集計!$W$3=集計!$AG$3,'対戦表＜Bブロック＞'!BA10,""))</f>
        <v/>
      </c>
      <c r="AS7" s="60" t="str">
        <f>IF($W$3=$AG$2,'対戦表＜Ａブロック＞'!BB10,IF(集計!$W$3=集計!$AG$3,'対戦表＜Bブロック＞'!BB10,""))</f>
        <v/>
      </c>
      <c r="AT7" s="60" t="str">
        <f>IF($W$3=$AG$2,'対戦表＜Ａブロック＞'!BC10,IF(集計!$W$3=集計!$AG$3,'対戦表＜Bブロック＞'!BC10,""))</f>
        <v/>
      </c>
      <c r="BB7" s="361">
        <v>1</v>
      </c>
      <c r="BC7" s="357" t="str">
        <f ca="1">IF(INDIRECT($BB7&amp;"!A1")="","",INDIRECT($BB7&amp;"!A1")&amp;"/"&amp;INDIRECT($BB7&amp;"!C1")&amp;"("&amp;INDIRECT($BB7&amp;"!E1")&amp;")")</f>
        <v/>
      </c>
      <c r="BD7" s="358" t="str">
        <f ca="1">IF(INDIRECT($BB7&amp;"!ｍ1")="対戦相手選択","",INDIRECT($BB7&amp;"!ｍ1"))</f>
        <v/>
      </c>
      <c r="BE7" s="358" t="str">
        <f ca="1">IF(INDIRECT($BB7&amp;"!A1")="","",IF(INDIRECT($BB7&amp;"!I3")="","",INDIRECT($BB7&amp;"!I3")&amp;" － "&amp;INDIRECT($BB7&amp;"!n3")))</f>
        <v/>
      </c>
      <c r="BF7" s="358" t="str">
        <f ca="1">IF(INDIRECT($BB7&amp;"!b3")=1,"○",IF(INDIRECT($BB7&amp;"!d3")=1,"●",IF(INDIRECT($BB7&amp;"!f3")=1,"△","")))</f>
        <v/>
      </c>
      <c r="BG7" s="355"/>
      <c r="BH7" s="362" t="s">
        <v>170</v>
      </c>
    </row>
    <row r="8" spans="1:60" ht="41.25" customHeight="1">
      <c r="A8" s="172" t="str">
        <f t="shared" ref="A8:A31" si="0">$W$3&amp;"-"&amp;$AA$3&amp;" "&amp;$J$3</f>
        <v xml:space="preserve">- </v>
      </c>
      <c r="B8" s="450"/>
      <c r="C8" s="451"/>
      <c r="D8" s="451"/>
      <c r="E8" s="451"/>
      <c r="F8" s="451"/>
      <c r="G8" s="452"/>
      <c r="H8" s="289"/>
      <c r="I8" s="290"/>
      <c r="J8" s="291" t="str">
        <f>IF($B8=0,"",SUM('1:15'!I8))</f>
        <v/>
      </c>
      <c r="K8" s="291" t="str">
        <f>IF($B8=0,"",SUM('1:15'!J8))</f>
        <v/>
      </c>
      <c r="L8" s="292" t="str">
        <f>IF($B8=0,"",SUM('1:15'!K8))</f>
        <v/>
      </c>
      <c r="M8" s="293" t="str">
        <f>IF($B8=0,"",SUM('1:15'!L8))</f>
        <v/>
      </c>
      <c r="N8" s="291" t="str">
        <f>IF($B8=0,"",SUM('1:15'!M8))</f>
        <v/>
      </c>
      <c r="O8" s="291" t="str">
        <f>IF($B8=0,"",SUM('1:15'!N8))</f>
        <v/>
      </c>
      <c r="P8" s="291" t="str">
        <f>IF($B8=0,"",SUM('1:15'!O8))</f>
        <v/>
      </c>
      <c r="Q8" s="291" t="str">
        <f>IF($B8=0,"",SUM('1:15'!P8))</f>
        <v/>
      </c>
      <c r="R8" s="294" t="str">
        <f t="shared" ref="R8:R31" si="1">IF(B8=0,"",SUM(O8:Q8))</f>
        <v/>
      </c>
      <c r="S8" s="291" t="str">
        <f>IF($B8=0,"",SUM('1:15'!Q8))</f>
        <v/>
      </c>
      <c r="T8" s="291" t="str">
        <f>IF($B8=0,"",SUM('1:15'!R8))</f>
        <v/>
      </c>
      <c r="U8" s="291" t="str">
        <f>IF($B8=0,"",SUM('1:15'!S8))</f>
        <v/>
      </c>
      <c r="V8" s="291" t="str">
        <f>IF($B8=0,"",SUM('1:15'!T8))</f>
        <v/>
      </c>
      <c r="W8" s="291" t="str">
        <f>IF($B8=0,"",SUM('1:15'!U8))</f>
        <v/>
      </c>
      <c r="X8" s="291" t="str">
        <f>IF($B8=0,"",SUM('1:15'!V8))</f>
        <v/>
      </c>
      <c r="Y8" s="286" t="str">
        <f t="shared" ref="Y8:Y27" si="2">IF($B8=0,"",IF(L8=0,0,(N8+R8)/L8))</f>
        <v/>
      </c>
      <c r="Z8" s="287" t="str">
        <f t="shared" ref="Z8:Z32" si="3">IF($B8=0,"",IF((L8+W8)=0,0,(N8+R8+W8)/(L8+W8+V8)))</f>
        <v/>
      </c>
      <c r="AA8" s="288" t="str">
        <f t="shared" ref="AA8:AA31" si="4">IF($B8=0,"",IF(K8=0,0,IF(L8=0,0,((N8*1)+(O8*2)+(P8*3)+(Q8*4))/L8)))</f>
        <v/>
      </c>
      <c r="AB8" s="123"/>
      <c r="AC8" s="125" t="str">
        <f>IF($B8=0,"",SUM('1:15'!X8))</f>
        <v/>
      </c>
      <c r="AD8" s="125" t="str">
        <f>IF($B8=0,"",SUM('1:15'!Y8))</f>
        <v/>
      </c>
      <c r="AE8" s="125" t="str">
        <f>IF($B8=0,"",SUM('1:15'!Z8))</f>
        <v/>
      </c>
      <c r="AF8" s="87" t="str">
        <f t="shared" ref="AF8:AF31" si="5">IF(H8=0,"",H8)</f>
        <v/>
      </c>
      <c r="AG8" s="87">
        <f t="shared" ref="AG8:AG31" si="6">B8</f>
        <v>0</v>
      </c>
      <c r="AI8" s="60">
        <v>3</v>
      </c>
      <c r="AJ8" s="87">
        <v>7</v>
      </c>
      <c r="AN8" s="60" t="s">
        <v>85</v>
      </c>
      <c r="AO8" s="60">
        <v>5</v>
      </c>
      <c r="AP8" s="60" t="str">
        <f>IF($W$3=$AG$2,'対戦表＜Ａブロック＞'!B12,IF(集計!$W$3=集計!$AG$3,'対戦表＜Bブロック＞'!B12,""))</f>
        <v/>
      </c>
      <c r="AQ8" s="60" t="str">
        <f>IF($W$3=$AG$2,'対戦表＜Ａブロック＞'!AZ12,IF(集計!$W$3=集計!$AG$3,'対戦表＜Bブロック＞'!AZ12,""))</f>
        <v/>
      </c>
      <c r="AR8" s="60" t="str">
        <f>IF($W$3=$AG$2,'対戦表＜Ａブロック＞'!BA12,IF(集計!$W$3=集計!$AG$3,'対戦表＜Bブロック＞'!BA12,""))</f>
        <v/>
      </c>
      <c r="AS8" s="60" t="str">
        <f>IF($W$3=$AG$2,'対戦表＜Ａブロック＞'!BB12,IF(集計!$W$3=集計!$AG$3,'対戦表＜Bブロック＞'!BB12,""))</f>
        <v/>
      </c>
      <c r="AT8" s="60" t="str">
        <f>IF($W$3=$AG$2,'対戦表＜Ａブロック＞'!BC12,IF(集計!$W$3=集計!$AG$3,'対戦表＜Bブロック＞'!BC12,""))</f>
        <v/>
      </c>
      <c r="BB8" s="361">
        <v>2</v>
      </c>
      <c r="BC8" s="357" t="str">
        <f t="shared" ref="BC8:BC21" ca="1" si="7">IF(INDIRECT($BB8&amp;"!A1")="","",INDIRECT($BB8&amp;"!A1")&amp;"/"&amp;INDIRECT($BB8&amp;"!C1")&amp;"("&amp;INDIRECT($BB8&amp;"!E1")&amp;")")</f>
        <v/>
      </c>
      <c r="BD8" s="358" t="str">
        <f t="shared" ref="BD8:BD21" ca="1" si="8">IF(INDIRECT($BB8&amp;"!ｍ1")="対戦相手選択","",INDIRECT($BB8&amp;"!ｍ1"))</f>
        <v/>
      </c>
      <c r="BE8" s="358" t="str">
        <f t="shared" ref="BE8:BE21" ca="1" si="9">IF(INDIRECT($BB8&amp;"!A1")="","",IF(INDIRECT($BB8&amp;"!I3")="","",INDIRECT($BB8&amp;"!I3")&amp;" － "&amp;INDIRECT($BB8&amp;"!n3")))</f>
        <v/>
      </c>
      <c r="BF8" s="358" t="str">
        <f t="shared" ref="BF8:BF21" ca="1" si="10">IF(INDIRECT($BB8&amp;"!b3")=1,"○",IF(INDIRECT($BB8&amp;"!d3")=1,"●",IF(INDIRECT($BB8&amp;"!f3")=1,"△","")))</f>
        <v/>
      </c>
      <c r="BG8" s="355"/>
      <c r="BH8" s="362" t="s">
        <v>171</v>
      </c>
    </row>
    <row r="9" spans="1:60" ht="41.25" customHeight="1">
      <c r="A9" s="172" t="str">
        <f t="shared" si="0"/>
        <v xml:space="preserve">- </v>
      </c>
      <c r="B9" s="450"/>
      <c r="C9" s="451"/>
      <c r="D9" s="451"/>
      <c r="E9" s="451"/>
      <c r="F9" s="451"/>
      <c r="G9" s="452"/>
      <c r="H9" s="289"/>
      <c r="I9" s="290"/>
      <c r="J9" s="291" t="str">
        <f>IF($B9=0,"",SUM('1:15'!I9))</f>
        <v/>
      </c>
      <c r="K9" s="291" t="str">
        <f>IF($B9=0,"",SUM('1:15'!J9))</f>
        <v/>
      </c>
      <c r="L9" s="292" t="str">
        <f>IF($B9=0,"",SUM('1:15'!K9))</f>
        <v/>
      </c>
      <c r="M9" s="293" t="str">
        <f>IF($B9=0,"",SUM('1:15'!L9))</f>
        <v/>
      </c>
      <c r="N9" s="291" t="str">
        <f>IF($B9=0,"",SUM('1:15'!M9))</f>
        <v/>
      </c>
      <c r="O9" s="291" t="str">
        <f>IF($B9=0,"",SUM('1:15'!N9))</f>
        <v/>
      </c>
      <c r="P9" s="291" t="str">
        <f>IF($B9=0,"",SUM('1:15'!O9))</f>
        <v/>
      </c>
      <c r="Q9" s="291" t="str">
        <f>IF($B9=0,"",SUM('1:15'!P9))</f>
        <v/>
      </c>
      <c r="R9" s="294" t="str">
        <f t="shared" si="1"/>
        <v/>
      </c>
      <c r="S9" s="291" t="str">
        <f>IF($B9=0,"",SUM('1:15'!Q9))</f>
        <v/>
      </c>
      <c r="T9" s="291" t="str">
        <f>IF($B9=0,"",SUM('1:15'!R9))</f>
        <v/>
      </c>
      <c r="U9" s="291" t="str">
        <f>IF($B9=0,"",SUM('1:15'!S9))</f>
        <v/>
      </c>
      <c r="V9" s="291" t="str">
        <f>IF($B9=0,"",SUM('1:15'!T9))</f>
        <v/>
      </c>
      <c r="W9" s="291" t="str">
        <f>IF($B9=0,"",SUM('1:15'!U9))</f>
        <v/>
      </c>
      <c r="X9" s="291" t="str">
        <f>IF($B9=0,"",SUM('1:15'!V9))</f>
        <v/>
      </c>
      <c r="Y9" s="286" t="str">
        <f t="shared" si="2"/>
        <v/>
      </c>
      <c r="Z9" s="287" t="str">
        <f t="shared" si="3"/>
        <v/>
      </c>
      <c r="AA9" s="288" t="str">
        <f t="shared" si="4"/>
        <v/>
      </c>
      <c r="AB9" s="123"/>
      <c r="AC9" s="125" t="str">
        <f>IF($B9=0,"",SUM('1:15'!X9))</f>
        <v/>
      </c>
      <c r="AD9" s="125" t="str">
        <f>IF($B9=0,"",SUM('1:15'!Y9))</f>
        <v/>
      </c>
      <c r="AE9" s="125" t="str">
        <f>IF($B9=0,"",SUM('1:15'!Z9))</f>
        <v/>
      </c>
      <c r="AF9" s="87" t="str">
        <f t="shared" si="5"/>
        <v/>
      </c>
      <c r="AG9" s="87">
        <f t="shared" si="6"/>
        <v>0</v>
      </c>
      <c r="AJ9" s="87">
        <v>8</v>
      </c>
      <c r="AN9" s="60" t="s">
        <v>86</v>
      </c>
      <c r="AO9" s="60">
        <v>6</v>
      </c>
      <c r="AP9" s="60" t="str">
        <f>IF($W$3=$AG$2,'対戦表＜Ａブロック＞'!B14,IF(集計!$W$3=集計!$AG$3,'対戦表＜Bブロック＞'!B14,""))</f>
        <v/>
      </c>
      <c r="AQ9" s="60" t="str">
        <f>IF($W$3=$AG$2,'対戦表＜Ａブロック＞'!AZ14,IF(集計!$W$3=集計!$AG$3,'対戦表＜Bブロック＞'!AZ14,""))</f>
        <v/>
      </c>
      <c r="AR9" s="60" t="str">
        <f>IF($W$3=$AG$2,'対戦表＜Ａブロック＞'!BA14,IF(集計!$W$3=集計!$AG$3,'対戦表＜Bブロック＞'!BA14,""))</f>
        <v/>
      </c>
      <c r="AS9" s="60" t="str">
        <f>IF($W$3=$AG$2,'対戦表＜Ａブロック＞'!BB14,IF(集計!$W$3=集計!$AG$3,'対戦表＜Bブロック＞'!BB14,""))</f>
        <v/>
      </c>
      <c r="AT9" s="60" t="str">
        <f>IF($W$3=$AG$2,'対戦表＜Ａブロック＞'!BC14,IF(集計!$W$3=集計!$AG$3,'対戦表＜Bブロック＞'!BC14,""))</f>
        <v/>
      </c>
      <c r="BB9" s="361">
        <v>3</v>
      </c>
      <c r="BC9" s="357" t="str">
        <f t="shared" ca="1" si="7"/>
        <v/>
      </c>
      <c r="BD9" s="358" t="str">
        <f t="shared" ca="1" si="8"/>
        <v/>
      </c>
      <c r="BE9" s="358" t="str">
        <f t="shared" ca="1" si="9"/>
        <v/>
      </c>
      <c r="BF9" s="358" t="str">
        <f t="shared" ca="1" si="10"/>
        <v/>
      </c>
      <c r="BG9" s="355"/>
    </row>
    <row r="10" spans="1:60" ht="41.25" customHeight="1">
      <c r="A10" s="172" t="str">
        <f t="shared" si="0"/>
        <v xml:space="preserve">- </v>
      </c>
      <c r="B10" s="450"/>
      <c r="C10" s="451"/>
      <c r="D10" s="451"/>
      <c r="E10" s="451"/>
      <c r="F10" s="451"/>
      <c r="G10" s="452"/>
      <c r="H10" s="289"/>
      <c r="I10" s="290"/>
      <c r="J10" s="291" t="str">
        <f>IF($B10=0,"",SUM('1:15'!I10))</f>
        <v/>
      </c>
      <c r="K10" s="291" t="str">
        <f>IF($B10=0,"",SUM('1:15'!J10))</f>
        <v/>
      </c>
      <c r="L10" s="292" t="str">
        <f>IF($B10=0,"",SUM('1:15'!K10))</f>
        <v/>
      </c>
      <c r="M10" s="293" t="str">
        <f>IF($B10=0,"",SUM('1:15'!L10))</f>
        <v/>
      </c>
      <c r="N10" s="291" t="str">
        <f>IF($B10=0,"",SUM('1:15'!M10))</f>
        <v/>
      </c>
      <c r="O10" s="291" t="str">
        <f>IF($B10=0,"",SUM('1:15'!N10))</f>
        <v/>
      </c>
      <c r="P10" s="291" t="str">
        <f>IF($B10=0,"",SUM('1:15'!O10))</f>
        <v/>
      </c>
      <c r="Q10" s="291" t="str">
        <f>IF($B10=0,"",SUM('1:15'!P10))</f>
        <v/>
      </c>
      <c r="R10" s="294" t="str">
        <f t="shared" si="1"/>
        <v/>
      </c>
      <c r="S10" s="291" t="str">
        <f>IF($B10=0,"",SUM('1:15'!Q10))</f>
        <v/>
      </c>
      <c r="T10" s="291" t="str">
        <f>IF($B10=0,"",SUM('1:15'!R10))</f>
        <v/>
      </c>
      <c r="U10" s="291" t="str">
        <f>IF($B10=0,"",SUM('1:15'!S10))</f>
        <v/>
      </c>
      <c r="V10" s="291" t="str">
        <f>IF($B10=0,"",SUM('1:15'!T10))</f>
        <v/>
      </c>
      <c r="W10" s="291" t="str">
        <f>IF($B10=0,"",SUM('1:15'!U10))</f>
        <v/>
      </c>
      <c r="X10" s="291" t="str">
        <f>IF($B10=0,"",SUM('1:15'!V10))</f>
        <v/>
      </c>
      <c r="Y10" s="286" t="str">
        <f t="shared" si="2"/>
        <v/>
      </c>
      <c r="Z10" s="287" t="str">
        <f t="shared" si="3"/>
        <v/>
      </c>
      <c r="AA10" s="288" t="str">
        <f t="shared" si="4"/>
        <v/>
      </c>
      <c r="AC10" s="92" t="str">
        <f>IF($B10=0,"",SUM('1:15'!X10))</f>
        <v/>
      </c>
      <c r="AD10" s="92" t="str">
        <f>IF($B10=0,"",SUM('1:15'!Y10))</f>
        <v/>
      </c>
      <c r="AE10" s="92" t="str">
        <f>IF($B10=0,"",SUM('1:15'!Z10))</f>
        <v/>
      </c>
      <c r="AF10" s="87" t="str">
        <f t="shared" si="5"/>
        <v/>
      </c>
      <c r="AG10" s="87">
        <f t="shared" si="6"/>
        <v>0</v>
      </c>
      <c r="AJ10" s="87">
        <v>9</v>
      </c>
      <c r="AN10" s="60" t="s">
        <v>87</v>
      </c>
      <c r="AO10" s="60">
        <v>7</v>
      </c>
      <c r="AP10" s="60" t="str">
        <f>IF($W$3=$AG$2,'対戦表＜Ａブロック＞'!B16,IF(集計!$W$3=集計!$AG$3,'対戦表＜Bブロック＞'!B16,""))</f>
        <v/>
      </c>
      <c r="AQ10" s="60" t="str">
        <f>IF($W$3=$AG$2,'対戦表＜Ａブロック＞'!AZ16,IF(集計!$W$3=集計!$AG$3,'対戦表＜Bブロック＞'!AZ16,""))</f>
        <v/>
      </c>
      <c r="AR10" s="60" t="str">
        <f>IF($W$3=$AG$2,'対戦表＜Ａブロック＞'!BA16,IF(集計!$W$3=集計!$AG$3,'対戦表＜Bブロック＞'!BA16,""))</f>
        <v/>
      </c>
      <c r="AS10" s="60" t="str">
        <f>IF($W$3=$AG$2,'対戦表＜Ａブロック＞'!BB16,IF(集計!$W$3=集計!$AG$3,'対戦表＜Bブロック＞'!BB16,""))</f>
        <v/>
      </c>
      <c r="AT10" s="60" t="str">
        <f>IF($W$3=$AG$2,'対戦表＜Ａブロック＞'!BC16,IF(集計!$W$3=集計!$AG$3,'対戦表＜Bブロック＞'!BC16,""))</f>
        <v/>
      </c>
      <c r="BB10" s="361">
        <v>4</v>
      </c>
      <c r="BC10" s="357" t="str">
        <f t="shared" ca="1" si="7"/>
        <v/>
      </c>
      <c r="BD10" s="358" t="str">
        <f t="shared" ca="1" si="8"/>
        <v/>
      </c>
      <c r="BE10" s="358" t="str">
        <f t="shared" ca="1" si="9"/>
        <v/>
      </c>
      <c r="BF10" s="358" t="str">
        <f t="shared" ca="1" si="10"/>
        <v/>
      </c>
      <c r="BG10" s="355"/>
      <c r="BH10" s="366" t="s">
        <v>173</v>
      </c>
    </row>
    <row r="11" spans="1:60" ht="41.25" customHeight="1" thickBot="1">
      <c r="A11" s="172" t="str">
        <f t="shared" si="0"/>
        <v xml:space="preserve">- </v>
      </c>
      <c r="B11" s="453"/>
      <c r="C11" s="454"/>
      <c r="D11" s="454"/>
      <c r="E11" s="454"/>
      <c r="F11" s="454"/>
      <c r="G11" s="455"/>
      <c r="H11" s="295"/>
      <c r="I11" s="296"/>
      <c r="J11" s="297" t="str">
        <f>IF($B11=0,"",SUM('1:15'!I11))</f>
        <v/>
      </c>
      <c r="K11" s="297" t="str">
        <f>IF($B11=0,"",SUM('1:15'!J11))</f>
        <v/>
      </c>
      <c r="L11" s="298" t="str">
        <f>IF($B11=0,"",SUM('1:15'!K11))</f>
        <v/>
      </c>
      <c r="M11" s="299" t="str">
        <f>IF($B11=0,"",SUM('1:15'!L11))</f>
        <v/>
      </c>
      <c r="N11" s="297" t="str">
        <f>IF($B11=0,"",SUM('1:15'!M11))</f>
        <v/>
      </c>
      <c r="O11" s="297" t="str">
        <f>IF($B11=0,"",SUM('1:15'!N11))</f>
        <v/>
      </c>
      <c r="P11" s="297" t="str">
        <f>IF($B11=0,"",SUM('1:15'!O11))</f>
        <v/>
      </c>
      <c r="Q11" s="297" t="str">
        <f>IF($B11=0,"",SUM('1:15'!P11))</f>
        <v/>
      </c>
      <c r="R11" s="300" t="str">
        <f t="shared" si="1"/>
        <v/>
      </c>
      <c r="S11" s="297" t="str">
        <f>IF($B11=0,"",SUM('1:15'!Q11))</f>
        <v/>
      </c>
      <c r="T11" s="297" t="str">
        <f>IF($B11=0,"",SUM('1:15'!R11))</f>
        <v/>
      </c>
      <c r="U11" s="297" t="str">
        <f>IF($B11=0,"",SUM('1:15'!S11))</f>
        <v/>
      </c>
      <c r="V11" s="297" t="str">
        <f>IF($B11=0,"",SUM('1:15'!T11))</f>
        <v/>
      </c>
      <c r="W11" s="297" t="str">
        <f>IF($B11=0,"",SUM('1:15'!U11))</f>
        <v/>
      </c>
      <c r="X11" s="297" t="str">
        <f>IF($B11=0,"",SUM('1:15'!V11))</f>
        <v/>
      </c>
      <c r="Y11" s="301" t="str">
        <f t="shared" si="2"/>
        <v/>
      </c>
      <c r="Z11" s="302" t="str">
        <f t="shared" si="3"/>
        <v/>
      </c>
      <c r="AA11" s="303" t="str">
        <f t="shared" si="4"/>
        <v/>
      </c>
      <c r="AC11" s="96" t="str">
        <f>IF($B11=0,"",SUM('1:15'!X11))</f>
        <v/>
      </c>
      <c r="AD11" s="96" t="str">
        <f>IF($B11=0,"",SUM('1:15'!Y11))</f>
        <v/>
      </c>
      <c r="AE11" s="96" t="str">
        <f>IF($B11=0,"",SUM('1:15'!Z11))</f>
        <v/>
      </c>
      <c r="AF11" s="87" t="str">
        <f t="shared" si="5"/>
        <v/>
      </c>
      <c r="AG11" s="87">
        <f t="shared" si="6"/>
        <v>0</v>
      </c>
      <c r="AJ11" s="87">
        <v>10</v>
      </c>
      <c r="AN11" s="60" t="s">
        <v>88</v>
      </c>
      <c r="AO11" s="60">
        <v>8</v>
      </c>
      <c r="AP11" s="60" t="str">
        <f>IF($W$3=$AG$2,'対戦表＜Ａブロック＞'!B18,IF(集計!$W$3=集計!$AG$3,'対戦表＜Bブロック＞'!B18,""))</f>
        <v/>
      </c>
      <c r="AQ11" s="60" t="str">
        <f>IF($W$3=$AG$2,'対戦表＜Ａブロック＞'!AZ18,IF(集計!$W$3=集計!$AG$3,'対戦表＜Bブロック＞'!AZ18,""))</f>
        <v/>
      </c>
      <c r="AR11" s="60" t="str">
        <f>IF($W$3=$AG$2,'対戦表＜Ａブロック＞'!BA18,IF(集計!$W$3=集計!$AG$3,'対戦表＜Bブロック＞'!BA18,""))</f>
        <v/>
      </c>
      <c r="AS11" s="60" t="str">
        <f>IF($W$3=$AG$2,'対戦表＜Ａブロック＞'!BB18,IF(集計!$W$3=集計!$AG$3,'対戦表＜Bブロック＞'!BB18,""))</f>
        <v/>
      </c>
      <c r="AT11" s="60" t="str">
        <f>IF($W$3=$AG$2,'対戦表＜Ａブロック＞'!BC18,IF(集計!$W$3=集計!$AG$3,'対戦表＜Bブロック＞'!BC18,""))</f>
        <v/>
      </c>
      <c r="BB11" s="361">
        <v>5</v>
      </c>
      <c r="BC11" s="357" t="str">
        <f t="shared" ca="1" si="7"/>
        <v/>
      </c>
      <c r="BD11" s="358" t="str">
        <f t="shared" ca="1" si="8"/>
        <v/>
      </c>
      <c r="BE11" s="358" t="str">
        <f t="shared" ca="1" si="9"/>
        <v/>
      </c>
      <c r="BF11" s="358" t="str">
        <f t="shared" ca="1" si="10"/>
        <v/>
      </c>
      <c r="BG11" s="355"/>
      <c r="BH11" s="366" t="s">
        <v>174</v>
      </c>
    </row>
    <row r="12" spans="1:60" ht="41.25" customHeight="1">
      <c r="A12" s="172" t="str">
        <f t="shared" si="0"/>
        <v xml:space="preserve">- </v>
      </c>
      <c r="B12" s="456"/>
      <c r="C12" s="457"/>
      <c r="D12" s="457"/>
      <c r="E12" s="457"/>
      <c r="F12" s="457"/>
      <c r="G12" s="458"/>
      <c r="H12" s="304"/>
      <c r="I12" s="305"/>
      <c r="J12" s="291" t="str">
        <f>IF($B12=0,"",SUM('1:15'!I12))</f>
        <v/>
      </c>
      <c r="K12" s="291" t="str">
        <f>IF($B12=0,"",SUM('1:15'!J12))</f>
        <v/>
      </c>
      <c r="L12" s="292" t="str">
        <f>IF($B12=0,"",SUM('1:15'!K12))</f>
        <v/>
      </c>
      <c r="M12" s="293" t="str">
        <f>IF($B12=0,"",SUM('1:15'!L12))</f>
        <v/>
      </c>
      <c r="N12" s="291" t="str">
        <f>IF($B12=0,"",SUM('1:15'!M12))</f>
        <v/>
      </c>
      <c r="O12" s="291" t="str">
        <f>IF($B12=0,"",SUM('1:15'!N12))</f>
        <v/>
      </c>
      <c r="P12" s="291" t="str">
        <f>IF($B12=0,"",SUM('1:15'!O12))</f>
        <v/>
      </c>
      <c r="Q12" s="291" t="str">
        <f>IF($B12=0,"",SUM('1:15'!P12))</f>
        <v/>
      </c>
      <c r="R12" s="294" t="str">
        <f t="shared" si="1"/>
        <v/>
      </c>
      <c r="S12" s="291" t="str">
        <f>IF($B12=0,"",SUM('1:15'!Q12))</f>
        <v/>
      </c>
      <c r="T12" s="291" t="str">
        <f>IF($B12=0,"",SUM('1:15'!R12))</f>
        <v/>
      </c>
      <c r="U12" s="291" t="str">
        <f>IF($B12=0,"",SUM('1:15'!S12))</f>
        <v/>
      </c>
      <c r="V12" s="291" t="str">
        <f>IF($B12=0,"",SUM('1:15'!T12))</f>
        <v/>
      </c>
      <c r="W12" s="291" t="str">
        <f>IF($B12=0,"",SUM('1:15'!U12))</f>
        <v/>
      </c>
      <c r="X12" s="291" t="str">
        <f>IF($B12=0,"",SUM('1:15'!V12))</f>
        <v/>
      </c>
      <c r="Y12" s="306" t="str">
        <f t="shared" si="2"/>
        <v/>
      </c>
      <c r="Z12" s="307" t="str">
        <f t="shared" si="3"/>
        <v/>
      </c>
      <c r="AA12" s="308" t="str">
        <f t="shared" si="4"/>
        <v/>
      </c>
      <c r="AC12" s="92" t="str">
        <f>IF($B12=0,"",SUM('1:15'!X12))</f>
        <v/>
      </c>
      <c r="AD12" s="92" t="str">
        <f>IF($B12=0,"",SUM('1:15'!Y12))</f>
        <v/>
      </c>
      <c r="AE12" s="92" t="str">
        <f>IF($B12=0,"",SUM('1:15'!Z12))</f>
        <v/>
      </c>
      <c r="AF12" s="87" t="str">
        <f t="shared" si="5"/>
        <v/>
      </c>
      <c r="AG12" s="87">
        <f t="shared" si="6"/>
        <v>0</v>
      </c>
      <c r="AJ12" s="87">
        <v>11</v>
      </c>
      <c r="AN12" s="60" t="s">
        <v>89</v>
      </c>
      <c r="AO12" s="60">
        <v>9</v>
      </c>
      <c r="AP12" s="60" t="str">
        <f>IF($W$3=$AG$2,'対戦表＜Ａブロック＞'!B20,IF(集計!$W$3=集計!$AG$3,'対戦表＜Bブロック＞'!B20,""))</f>
        <v/>
      </c>
      <c r="AQ12" s="60" t="str">
        <f>IF($W$3=$AG$2,'対戦表＜Ａブロック＞'!AZ20,IF(集計!$W$3=集計!$AG$3,'対戦表＜Bブロック＞'!AZ20,""))</f>
        <v/>
      </c>
      <c r="AR12" s="60" t="str">
        <f>IF($W$3=$AG$2,'対戦表＜Ａブロック＞'!BA20,IF(集計!$W$3=集計!$AG$3,'対戦表＜Bブロック＞'!BA20,""))</f>
        <v/>
      </c>
      <c r="AS12" s="60" t="str">
        <f>IF($W$3=$AG$2,'対戦表＜Ａブロック＞'!BB20,IF(集計!$W$3=集計!$AG$3,'対戦表＜Bブロック＞'!BB20,""))</f>
        <v/>
      </c>
      <c r="AT12" s="60" t="str">
        <f>IF($W$3=$AG$2,'対戦表＜Ａブロック＞'!BC20,IF(集計!$W$3=集計!$AG$3,'対戦表＜Bブロック＞'!BC20,""))</f>
        <v/>
      </c>
      <c r="BB12" s="361">
        <v>6</v>
      </c>
      <c r="BC12" s="357" t="str">
        <f t="shared" ca="1" si="7"/>
        <v/>
      </c>
      <c r="BD12" s="358" t="str">
        <f t="shared" ca="1" si="8"/>
        <v/>
      </c>
      <c r="BE12" s="358" t="str">
        <f t="shared" ca="1" si="9"/>
        <v/>
      </c>
      <c r="BF12" s="358" t="str">
        <f t="shared" ca="1" si="10"/>
        <v/>
      </c>
      <c r="BG12" s="355"/>
      <c r="BH12" s="365"/>
    </row>
    <row r="13" spans="1:60" ht="41.25" customHeight="1">
      <c r="A13" s="172" t="str">
        <f t="shared" si="0"/>
        <v xml:space="preserve">- </v>
      </c>
      <c r="B13" s="450"/>
      <c r="C13" s="451"/>
      <c r="D13" s="451"/>
      <c r="E13" s="451"/>
      <c r="F13" s="451"/>
      <c r="G13" s="452"/>
      <c r="H13" s="289"/>
      <c r="I13" s="290"/>
      <c r="J13" s="291" t="str">
        <f>IF($B13=0,"",SUM('1:15'!I13))</f>
        <v/>
      </c>
      <c r="K13" s="291" t="str">
        <f>IF($B13=0,"",SUM('1:15'!J13))</f>
        <v/>
      </c>
      <c r="L13" s="292" t="str">
        <f>IF($B13=0,"",SUM('1:15'!K13))</f>
        <v/>
      </c>
      <c r="M13" s="293" t="str">
        <f>IF($B13=0,"",SUM('1:15'!L13))</f>
        <v/>
      </c>
      <c r="N13" s="291" t="str">
        <f>IF($B13=0,"",SUM('1:15'!M13))</f>
        <v/>
      </c>
      <c r="O13" s="291" t="str">
        <f>IF($B13=0,"",SUM('1:15'!N13))</f>
        <v/>
      </c>
      <c r="P13" s="291" t="str">
        <f>IF($B13=0,"",SUM('1:15'!O13))</f>
        <v/>
      </c>
      <c r="Q13" s="291" t="str">
        <f>IF($B13=0,"",SUM('1:15'!P13))</f>
        <v/>
      </c>
      <c r="R13" s="294" t="str">
        <f t="shared" si="1"/>
        <v/>
      </c>
      <c r="S13" s="291" t="str">
        <f>IF($B13=0,"",SUM('1:15'!Q13))</f>
        <v/>
      </c>
      <c r="T13" s="291" t="str">
        <f>IF($B13=0,"",SUM('1:15'!R13))</f>
        <v/>
      </c>
      <c r="U13" s="291" t="str">
        <f>IF($B13=0,"",SUM('1:15'!S13))</f>
        <v/>
      </c>
      <c r="V13" s="291" t="str">
        <f>IF($B13=0,"",SUM('1:15'!T13))</f>
        <v/>
      </c>
      <c r="W13" s="291" t="str">
        <f>IF($B13=0,"",SUM('1:15'!U13))</f>
        <v/>
      </c>
      <c r="X13" s="291" t="str">
        <f>IF($B13=0,"",SUM('1:15'!V13))</f>
        <v/>
      </c>
      <c r="Y13" s="286" t="str">
        <f t="shared" si="2"/>
        <v/>
      </c>
      <c r="Z13" s="287" t="str">
        <f t="shared" si="3"/>
        <v/>
      </c>
      <c r="AA13" s="288" t="str">
        <f t="shared" si="4"/>
        <v/>
      </c>
      <c r="AC13" s="92" t="str">
        <f>IF($B13=0,"",SUM('1:15'!X13))</f>
        <v/>
      </c>
      <c r="AD13" s="92" t="str">
        <f>IF($B13=0,"",SUM('1:15'!Y13))</f>
        <v/>
      </c>
      <c r="AE13" s="92" t="str">
        <f>IF($B13=0,"",SUM('1:15'!Z13))</f>
        <v/>
      </c>
      <c r="AF13" s="87" t="str">
        <f t="shared" si="5"/>
        <v/>
      </c>
      <c r="AG13" s="87">
        <f t="shared" si="6"/>
        <v>0</v>
      </c>
      <c r="AJ13" s="87">
        <v>12</v>
      </c>
      <c r="AN13" s="60" t="s">
        <v>90</v>
      </c>
      <c r="AO13" s="60">
        <v>10</v>
      </c>
      <c r="AP13" s="60" t="str">
        <f>IF($W$3=$AG$2,'対戦表＜Ａブロック＞'!B22,IF(集計!$W$3=集計!$AG$3,'対戦表＜Bブロック＞'!B22,""))</f>
        <v/>
      </c>
      <c r="AQ13" s="60" t="str">
        <f>IF($W$3=$AG$2,'対戦表＜Ａブロック＞'!AZ22,IF(集計!$W$3=集計!$AG$3,'対戦表＜Bブロック＞'!AZ22,""))</f>
        <v/>
      </c>
      <c r="AR13" s="60" t="str">
        <f>IF($W$3=$AG$2,'対戦表＜Ａブロック＞'!BA22,IF(集計!$W$3=集計!$AG$3,'対戦表＜Bブロック＞'!BA22,""))</f>
        <v/>
      </c>
      <c r="AS13" s="60" t="str">
        <f>IF($W$3=$AG$2,'対戦表＜Ａブロック＞'!BB22,IF(集計!$W$3=集計!$AG$3,'対戦表＜Bブロック＞'!BB22,""))</f>
        <v/>
      </c>
      <c r="AT13" s="60" t="str">
        <f>IF($W$3=$AG$2,'対戦表＜Ａブロック＞'!BC22,IF(集計!$W$3=集計!$AG$3,'対戦表＜Bブロック＞'!BC22,""))</f>
        <v/>
      </c>
      <c r="BB13" s="361">
        <v>7</v>
      </c>
      <c r="BC13" s="357" t="str">
        <f t="shared" ca="1" si="7"/>
        <v/>
      </c>
      <c r="BD13" s="358" t="str">
        <f t="shared" ca="1" si="8"/>
        <v/>
      </c>
      <c r="BE13" s="358" t="str">
        <f t="shared" ca="1" si="9"/>
        <v/>
      </c>
      <c r="BF13" s="358" t="str">
        <f t="shared" ca="1" si="10"/>
        <v/>
      </c>
      <c r="BG13" s="355"/>
    </row>
    <row r="14" spans="1:60" ht="41.25" customHeight="1">
      <c r="A14" s="172" t="str">
        <f t="shared" si="0"/>
        <v xml:space="preserve">- </v>
      </c>
      <c r="B14" s="450"/>
      <c r="C14" s="451"/>
      <c r="D14" s="451"/>
      <c r="E14" s="451"/>
      <c r="F14" s="451"/>
      <c r="G14" s="452"/>
      <c r="H14" s="289"/>
      <c r="I14" s="290"/>
      <c r="J14" s="291" t="str">
        <f>IF($B14=0,"",SUM('1:15'!I14))</f>
        <v/>
      </c>
      <c r="K14" s="291" t="str">
        <f>IF($B14=0,"",SUM('1:15'!J14))</f>
        <v/>
      </c>
      <c r="L14" s="292" t="str">
        <f>IF($B14=0,"",SUM('1:15'!K14))</f>
        <v/>
      </c>
      <c r="M14" s="293" t="str">
        <f>IF($B14=0,"",SUM('1:15'!L14))</f>
        <v/>
      </c>
      <c r="N14" s="291" t="str">
        <f>IF($B14=0,"",SUM('1:15'!M14))</f>
        <v/>
      </c>
      <c r="O14" s="291" t="str">
        <f>IF($B14=0,"",SUM('1:15'!N14))</f>
        <v/>
      </c>
      <c r="P14" s="291" t="str">
        <f>IF($B14=0,"",SUM('1:15'!O14))</f>
        <v/>
      </c>
      <c r="Q14" s="291" t="str">
        <f>IF($B14=0,"",SUM('1:15'!P14))</f>
        <v/>
      </c>
      <c r="R14" s="294" t="str">
        <f t="shared" si="1"/>
        <v/>
      </c>
      <c r="S14" s="291" t="str">
        <f>IF($B14=0,"",SUM('1:15'!Q14))</f>
        <v/>
      </c>
      <c r="T14" s="291" t="str">
        <f>IF($B14=0,"",SUM('1:15'!R14))</f>
        <v/>
      </c>
      <c r="U14" s="291" t="str">
        <f>IF($B14=0,"",SUM('1:15'!S14))</f>
        <v/>
      </c>
      <c r="V14" s="291" t="str">
        <f>IF($B14=0,"",SUM('1:15'!T14))</f>
        <v/>
      </c>
      <c r="W14" s="291" t="str">
        <f>IF($B14=0,"",SUM('1:15'!U14))</f>
        <v/>
      </c>
      <c r="X14" s="291" t="str">
        <f>IF($B14=0,"",SUM('1:15'!V14))</f>
        <v/>
      </c>
      <c r="Y14" s="286" t="str">
        <f t="shared" si="2"/>
        <v/>
      </c>
      <c r="Z14" s="287" t="str">
        <f t="shared" si="3"/>
        <v/>
      </c>
      <c r="AA14" s="288" t="str">
        <f t="shared" si="4"/>
        <v/>
      </c>
      <c r="AC14" s="92" t="str">
        <f>IF($B14=0,"",SUM('1:15'!X14))</f>
        <v/>
      </c>
      <c r="AD14" s="92" t="str">
        <f>IF($B14=0,"",SUM('1:15'!Y14))</f>
        <v/>
      </c>
      <c r="AE14" s="92" t="str">
        <f>IF($B14=0,"",SUM('1:15'!Z14))</f>
        <v/>
      </c>
      <c r="AF14" s="87" t="str">
        <f t="shared" si="5"/>
        <v/>
      </c>
      <c r="AG14" s="87">
        <f t="shared" si="6"/>
        <v>0</v>
      </c>
      <c r="AJ14" s="87">
        <v>13</v>
      </c>
      <c r="AN14" s="60" t="s">
        <v>91</v>
      </c>
      <c r="AO14" s="60">
        <v>11</v>
      </c>
      <c r="AP14" s="60" t="str">
        <f>IF($W$3=$AG$2,'対戦表＜Ａブロック＞'!B24,IF(集計!$W$3=集計!$AG$3,'対戦表＜Bブロック＞'!B24,""))</f>
        <v/>
      </c>
      <c r="AQ14" s="60" t="str">
        <f>IF($W$3=$AG$2,'対戦表＜Ａブロック＞'!AZ24,IF(集計!$W$3=集計!$AG$3,'対戦表＜Bブロック＞'!AZ24,""))</f>
        <v/>
      </c>
      <c r="AR14" s="60" t="str">
        <f>IF($W$3=$AG$2,'対戦表＜Ａブロック＞'!BA24,IF(集計!$W$3=集計!$AG$3,'対戦表＜Bブロック＞'!BA24,""))</f>
        <v/>
      </c>
      <c r="AS14" s="60" t="str">
        <f>IF($W$3=$AG$2,'対戦表＜Ａブロック＞'!BB24,IF(集計!$W$3=集計!$AG$3,'対戦表＜Bブロック＞'!BB24,""))</f>
        <v/>
      </c>
      <c r="AT14" s="60" t="str">
        <f>IF($W$3=$AG$2,'対戦表＜Ａブロック＞'!BC24,IF(集計!$W$3=集計!$AG$3,'対戦表＜Bブロック＞'!BC24,""))</f>
        <v/>
      </c>
      <c r="BB14" s="361">
        <v>8</v>
      </c>
      <c r="BC14" s="357" t="str">
        <f t="shared" ca="1" si="7"/>
        <v/>
      </c>
      <c r="BD14" s="358" t="str">
        <f t="shared" ca="1" si="8"/>
        <v/>
      </c>
      <c r="BE14" s="358" t="str">
        <f t="shared" ca="1" si="9"/>
        <v/>
      </c>
      <c r="BF14" s="358" t="str">
        <f t="shared" ca="1" si="10"/>
        <v/>
      </c>
      <c r="BG14" s="355"/>
    </row>
    <row r="15" spans="1:60" ht="41.25" customHeight="1">
      <c r="A15" s="172" t="str">
        <f t="shared" si="0"/>
        <v xml:space="preserve">- </v>
      </c>
      <c r="B15" s="450"/>
      <c r="C15" s="451"/>
      <c r="D15" s="451"/>
      <c r="E15" s="451"/>
      <c r="F15" s="451"/>
      <c r="G15" s="452"/>
      <c r="H15" s="289"/>
      <c r="I15" s="290"/>
      <c r="J15" s="291" t="str">
        <f>IF($B15=0,"",SUM('1:15'!I15))</f>
        <v/>
      </c>
      <c r="K15" s="291" t="str">
        <f>IF($B15=0,"",SUM('1:15'!J15))</f>
        <v/>
      </c>
      <c r="L15" s="292" t="str">
        <f>IF($B15=0,"",SUM('1:15'!K15))</f>
        <v/>
      </c>
      <c r="M15" s="293" t="str">
        <f>IF($B15=0,"",SUM('1:15'!L15))</f>
        <v/>
      </c>
      <c r="N15" s="291" t="str">
        <f>IF($B15=0,"",SUM('1:15'!M15))</f>
        <v/>
      </c>
      <c r="O15" s="291" t="str">
        <f>IF($B15=0,"",SUM('1:15'!N15))</f>
        <v/>
      </c>
      <c r="P15" s="291" t="str">
        <f>IF($B15=0,"",SUM('1:15'!O15))</f>
        <v/>
      </c>
      <c r="Q15" s="291" t="str">
        <f>IF($B15=0,"",SUM('1:15'!P15))</f>
        <v/>
      </c>
      <c r="R15" s="294" t="str">
        <f t="shared" si="1"/>
        <v/>
      </c>
      <c r="S15" s="291" t="str">
        <f>IF($B15=0,"",SUM('1:15'!Q15))</f>
        <v/>
      </c>
      <c r="T15" s="291" t="str">
        <f>IF($B15=0,"",SUM('1:15'!R15))</f>
        <v/>
      </c>
      <c r="U15" s="291" t="str">
        <f>IF($B15=0,"",SUM('1:15'!S15))</f>
        <v/>
      </c>
      <c r="V15" s="291" t="str">
        <f>IF($B15=0,"",SUM('1:15'!T15))</f>
        <v/>
      </c>
      <c r="W15" s="291" t="str">
        <f>IF($B15=0,"",SUM('1:15'!U15))</f>
        <v/>
      </c>
      <c r="X15" s="291" t="str">
        <f>IF($B15=0,"",SUM('1:15'!V15))</f>
        <v/>
      </c>
      <c r="Y15" s="286" t="str">
        <f t="shared" si="2"/>
        <v/>
      </c>
      <c r="Z15" s="287" t="str">
        <f t="shared" si="3"/>
        <v/>
      </c>
      <c r="AA15" s="288" t="str">
        <f t="shared" si="4"/>
        <v/>
      </c>
      <c r="AC15" s="92" t="str">
        <f>IF($B15=0,"",SUM('1:15'!X15))</f>
        <v/>
      </c>
      <c r="AD15" s="92" t="str">
        <f>IF($B15=0,"",SUM('1:15'!Y15))</f>
        <v/>
      </c>
      <c r="AE15" s="92" t="str">
        <f>IF($B15=0,"",SUM('1:15'!Z15))</f>
        <v/>
      </c>
      <c r="AF15" s="87" t="str">
        <f t="shared" si="5"/>
        <v/>
      </c>
      <c r="AG15" s="87">
        <f t="shared" si="6"/>
        <v>0</v>
      </c>
      <c r="AJ15" s="87">
        <v>14</v>
      </c>
      <c r="AN15" s="60" t="s">
        <v>92</v>
      </c>
      <c r="AO15" s="60">
        <v>12</v>
      </c>
      <c r="AP15" s="60" t="str">
        <f>IF($W$3=$AG$2,'対戦表＜Ａブロック＞'!B26,IF(集計!$W$3=集計!$AG$3,'対戦表＜Bブロック＞'!B26,""))</f>
        <v/>
      </c>
      <c r="AQ15" s="60" t="str">
        <f>IF($W$3=$AG$2,'対戦表＜Ａブロック＞'!AZ26,IF(集計!$W$3=集計!$AG$3,'対戦表＜Bブロック＞'!AZ26,""))</f>
        <v/>
      </c>
      <c r="AR15" s="60" t="str">
        <f>IF($W$3=$AG$2,'対戦表＜Ａブロック＞'!BA26,IF(集計!$W$3=集計!$AG$3,'対戦表＜Bブロック＞'!BA26,""))</f>
        <v/>
      </c>
      <c r="AS15" s="60" t="str">
        <f>IF($W$3=$AG$2,'対戦表＜Ａブロック＞'!BB26,IF(集計!$W$3=集計!$AG$3,'対戦表＜Bブロック＞'!BB26,""))</f>
        <v/>
      </c>
      <c r="AT15" s="60" t="str">
        <f>IF($W$3=$AG$2,'対戦表＜Ａブロック＞'!BC26,IF(集計!$W$3=集計!$AG$3,'対戦表＜Bブロック＞'!BC26,""))</f>
        <v/>
      </c>
      <c r="BB15" s="361">
        <v>9</v>
      </c>
      <c r="BC15" s="357" t="str">
        <f t="shared" ca="1" si="7"/>
        <v/>
      </c>
      <c r="BD15" s="358" t="str">
        <f t="shared" ca="1" si="8"/>
        <v/>
      </c>
      <c r="BE15" s="358" t="str">
        <f t="shared" ca="1" si="9"/>
        <v/>
      </c>
      <c r="BF15" s="358" t="str">
        <f t="shared" ca="1" si="10"/>
        <v/>
      </c>
      <c r="BG15" s="355"/>
    </row>
    <row r="16" spans="1:60" ht="41.25" customHeight="1" thickBot="1">
      <c r="A16" s="172" t="str">
        <f t="shared" si="0"/>
        <v xml:space="preserve">- </v>
      </c>
      <c r="B16" s="465"/>
      <c r="C16" s="466"/>
      <c r="D16" s="466"/>
      <c r="E16" s="466"/>
      <c r="F16" s="466"/>
      <c r="G16" s="467"/>
      <c r="H16" s="309"/>
      <c r="I16" s="310"/>
      <c r="J16" s="311" t="str">
        <f>IF($B16=0,"",SUM('1:15'!I16))</f>
        <v/>
      </c>
      <c r="K16" s="311" t="str">
        <f>IF($B16=0,"",SUM('1:15'!J16))</f>
        <v/>
      </c>
      <c r="L16" s="312" t="str">
        <f>IF($B16=0,"",SUM('1:15'!K16))</f>
        <v/>
      </c>
      <c r="M16" s="313" t="str">
        <f>IF($B16=0,"",SUM('1:15'!L16))</f>
        <v/>
      </c>
      <c r="N16" s="311" t="str">
        <f>IF($B16=0,"",SUM('1:15'!M16))</f>
        <v/>
      </c>
      <c r="O16" s="311" t="str">
        <f>IF($B16=0,"",SUM('1:15'!N16))</f>
        <v/>
      </c>
      <c r="P16" s="311" t="str">
        <f>IF($B16=0,"",SUM('1:15'!O16))</f>
        <v/>
      </c>
      <c r="Q16" s="311" t="str">
        <f>IF($B16=0,"",SUM('1:15'!P16))</f>
        <v/>
      </c>
      <c r="R16" s="314" t="str">
        <f t="shared" si="1"/>
        <v/>
      </c>
      <c r="S16" s="311" t="str">
        <f>IF($B16=0,"",SUM('1:15'!Q16))</f>
        <v/>
      </c>
      <c r="T16" s="311" t="str">
        <f>IF($B16=0,"",SUM('1:15'!R16))</f>
        <v/>
      </c>
      <c r="U16" s="311" t="str">
        <f>IF($B16=0,"",SUM('1:15'!S16))</f>
        <v/>
      </c>
      <c r="V16" s="311" t="str">
        <f>IF($B16=0,"",SUM('1:15'!T16))</f>
        <v/>
      </c>
      <c r="W16" s="311" t="str">
        <f>IF($B16=0,"",SUM('1:15'!U16))</f>
        <v/>
      </c>
      <c r="X16" s="311" t="str">
        <f>IF($B16=0,"",SUM('1:15'!V16))</f>
        <v/>
      </c>
      <c r="Y16" s="315" t="str">
        <f t="shared" si="2"/>
        <v/>
      </c>
      <c r="Z16" s="316" t="str">
        <f t="shared" si="3"/>
        <v/>
      </c>
      <c r="AA16" s="317" t="str">
        <f t="shared" si="4"/>
        <v/>
      </c>
      <c r="AC16" s="103" t="str">
        <f>IF($B16=0,"",SUM('1:15'!X16))</f>
        <v/>
      </c>
      <c r="AD16" s="103" t="str">
        <f>IF($B16=0,"",SUM('1:15'!Y16))</f>
        <v/>
      </c>
      <c r="AE16" s="103" t="str">
        <f>IF($B16=0,"",SUM('1:15'!Z16))</f>
        <v/>
      </c>
      <c r="AF16" s="87" t="str">
        <f t="shared" si="5"/>
        <v/>
      </c>
      <c r="AG16" s="87">
        <f t="shared" si="6"/>
        <v>0</v>
      </c>
      <c r="AJ16" s="87">
        <v>15</v>
      </c>
      <c r="AN16" s="60" t="s">
        <v>93</v>
      </c>
      <c r="AO16" s="60">
        <v>13</v>
      </c>
      <c r="AP16" s="60" t="str">
        <f>IF($W$3=$AG$2,'対戦表＜Ａブロック＞'!B28,IF(集計!$W$3=集計!$AG$3,'対戦表＜Bブロック＞'!B28,""))</f>
        <v/>
      </c>
      <c r="AQ16" s="60" t="str">
        <f>IF($W$3=$AG$2,'対戦表＜Ａブロック＞'!AZ28,IF(集計!$W$3=集計!$AG$3,'対戦表＜Bブロック＞'!AZ28,""))</f>
        <v/>
      </c>
      <c r="AR16" s="60" t="str">
        <f>IF($W$3=$AG$2,'対戦表＜Ａブロック＞'!BA28,IF(集計!$W$3=集計!$AG$3,'対戦表＜Bブロック＞'!BA28,""))</f>
        <v/>
      </c>
      <c r="AS16" s="60" t="str">
        <f>IF($W$3=$AG$2,'対戦表＜Ａブロック＞'!BB28,IF(集計!$W$3=集計!$AG$3,'対戦表＜Bブロック＞'!BB28,""))</f>
        <v/>
      </c>
      <c r="AT16" s="60" t="str">
        <f>IF($W$3=$AG$2,'対戦表＜Ａブロック＞'!BC28,IF(集計!$W$3=集計!$AG$3,'対戦表＜Bブロック＞'!BC28,""))</f>
        <v/>
      </c>
      <c r="BB16" s="361">
        <v>10</v>
      </c>
      <c r="BC16" s="357" t="str">
        <f t="shared" ca="1" si="7"/>
        <v/>
      </c>
      <c r="BD16" s="358" t="str">
        <f t="shared" ca="1" si="8"/>
        <v/>
      </c>
      <c r="BE16" s="358" t="str">
        <f t="shared" ca="1" si="9"/>
        <v/>
      </c>
      <c r="BF16" s="358" t="str">
        <f t="shared" ca="1" si="10"/>
        <v/>
      </c>
      <c r="BG16" s="355"/>
    </row>
    <row r="17" spans="1:59" ht="41.25" customHeight="1">
      <c r="A17" s="172" t="str">
        <f t="shared" si="0"/>
        <v xml:space="preserve">- </v>
      </c>
      <c r="B17" s="462"/>
      <c r="C17" s="463"/>
      <c r="D17" s="463"/>
      <c r="E17" s="463"/>
      <c r="F17" s="463"/>
      <c r="G17" s="464"/>
      <c r="H17" s="280"/>
      <c r="I17" s="281"/>
      <c r="J17" s="282" t="str">
        <f>IF($B17=0,"",SUM('1:15'!I17))</f>
        <v/>
      </c>
      <c r="K17" s="282" t="str">
        <f>IF($B17=0,"",SUM('1:15'!J17))</f>
        <v/>
      </c>
      <c r="L17" s="283" t="str">
        <f>IF($B17=0,"",SUM('1:15'!K17))</f>
        <v/>
      </c>
      <c r="M17" s="284" t="str">
        <f>IF($B17=0,"",SUM('1:15'!L17))</f>
        <v/>
      </c>
      <c r="N17" s="282" t="str">
        <f>IF($B17=0,"",SUM('1:15'!M17))</f>
        <v/>
      </c>
      <c r="O17" s="282" t="str">
        <f>IF($B17=0,"",SUM('1:15'!N17))</f>
        <v/>
      </c>
      <c r="P17" s="282" t="str">
        <f>IF($B17=0,"",SUM('1:15'!O17))</f>
        <v/>
      </c>
      <c r="Q17" s="282" t="str">
        <f>IF($B17=0,"",SUM('1:15'!P17))</f>
        <v/>
      </c>
      <c r="R17" s="285" t="str">
        <f t="shared" si="1"/>
        <v/>
      </c>
      <c r="S17" s="282" t="str">
        <f>IF($B17=0,"",SUM('1:15'!Q17))</f>
        <v/>
      </c>
      <c r="T17" s="282" t="str">
        <f>IF($B17=0,"",SUM('1:15'!R17))</f>
        <v/>
      </c>
      <c r="U17" s="282" t="str">
        <f>IF($B17=0,"",SUM('1:15'!S17))</f>
        <v/>
      </c>
      <c r="V17" s="282" t="str">
        <f>IF($B17=0,"",SUM('1:15'!T17))</f>
        <v/>
      </c>
      <c r="W17" s="282" t="str">
        <f>IF($B17=0,"",SUM('1:15'!U17))</f>
        <v/>
      </c>
      <c r="X17" s="282" t="str">
        <f>IF($B17=0,"",SUM('1:15'!V17))</f>
        <v/>
      </c>
      <c r="Y17" s="318" t="str">
        <f t="shared" si="2"/>
        <v/>
      </c>
      <c r="Z17" s="319" t="str">
        <f t="shared" si="3"/>
        <v/>
      </c>
      <c r="AA17" s="320" t="str">
        <f t="shared" si="4"/>
        <v/>
      </c>
      <c r="AC17" s="107" t="str">
        <f>IF($B17=0,"",SUM('1:15'!X17))</f>
        <v/>
      </c>
      <c r="AD17" s="107" t="str">
        <f>IF($B17=0,"",SUM('1:15'!Y17))</f>
        <v/>
      </c>
      <c r="AE17" s="107" t="str">
        <f>IF($B17=0,"",SUM('1:15'!Z17))</f>
        <v/>
      </c>
      <c r="AF17" s="87" t="str">
        <f t="shared" si="5"/>
        <v/>
      </c>
      <c r="AG17" s="87">
        <f t="shared" si="6"/>
        <v>0</v>
      </c>
      <c r="AJ17" s="87">
        <v>16</v>
      </c>
      <c r="AN17" s="60" t="s">
        <v>94</v>
      </c>
      <c r="AO17" s="60">
        <v>14</v>
      </c>
      <c r="AP17" s="60" t="str">
        <f>IF($W$3=$AG$2,'対戦表＜Ａブロック＞'!B30,IF(集計!$W$3=集計!$AG$3,'対戦表＜Bブロック＞'!B30,""))</f>
        <v/>
      </c>
      <c r="AQ17" s="60" t="str">
        <f>IF($W$3=$AG$2,'対戦表＜Ａブロック＞'!AZ30,IF(集計!$W$3=集計!$AG$3,'対戦表＜Bブロック＞'!AZ30,""))</f>
        <v/>
      </c>
      <c r="AR17" s="60" t="str">
        <f>IF($W$3=$AG$2,'対戦表＜Ａブロック＞'!BA30,IF(集計!$W$3=集計!$AG$3,'対戦表＜Bブロック＞'!BA30,""))</f>
        <v/>
      </c>
      <c r="AS17" s="60" t="str">
        <f>IF($W$3=$AG$2,'対戦表＜Ａブロック＞'!BB30,IF(集計!$W$3=集計!$AG$3,'対戦表＜Bブロック＞'!BB30,""))</f>
        <v/>
      </c>
      <c r="AT17" s="60" t="str">
        <f>IF($W$3=$AG$2,'対戦表＜Ａブロック＞'!BC30,IF(集計!$W$3=集計!$AG$3,'対戦表＜Bブロック＞'!BC30,""))</f>
        <v/>
      </c>
      <c r="BB17" s="361">
        <v>11</v>
      </c>
      <c r="BC17" s="357" t="str">
        <f t="shared" ca="1" si="7"/>
        <v/>
      </c>
      <c r="BD17" s="358" t="str">
        <f t="shared" ca="1" si="8"/>
        <v/>
      </c>
      <c r="BE17" s="358" t="str">
        <f t="shared" ca="1" si="9"/>
        <v/>
      </c>
      <c r="BF17" s="358" t="str">
        <f t="shared" ca="1" si="10"/>
        <v/>
      </c>
      <c r="BG17" s="355"/>
    </row>
    <row r="18" spans="1:59" ht="41.25" customHeight="1">
      <c r="A18" s="172" t="str">
        <f t="shared" si="0"/>
        <v xml:space="preserve">- </v>
      </c>
      <c r="B18" s="450"/>
      <c r="C18" s="451"/>
      <c r="D18" s="451"/>
      <c r="E18" s="451"/>
      <c r="F18" s="451"/>
      <c r="G18" s="452"/>
      <c r="H18" s="289"/>
      <c r="I18" s="290"/>
      <c r="J18" s="291" t="str">
        <f>IF($B18=0,"",SUM('1:15'!I18))</f>
        <v/>
      </c>
      <c r="K18" s="291" t="str">
        <f>IF($B18=0,"",SUM('1:15'!J18))</f>
        <v/>
      </c>
      <c r="L18" s="292" t="str">
        <f>IF($B18=0,"",SUM('1:15'!K18))</f>
        <v/>
      </c>
      <c r="M18" s="293" t="str">
        <f>IF($B18=0,"",SUM('1:15'!L18))</f>
        <v/>
      </c>
      <c r="N18" s="291" t="str">
        <f>IF($B18=0,"",SUM('1:15'!M18))</f>
        <v/>
      </c>
      <c r="O18" s="291" t="str">
        <f>IF($B18=0,"",SUM('1:15'!N18))</f>
        <v/>
      </c>
      <c r="P18" s="291" t="str">
        <f>IF($B18=0,"",SUM('1:15'!O18))</f>
        <v/>
      </c>
      <c r="Q18" s="291" t="str">
        <f>IF($B18=0,"",SUM('1:15'!P18))</f>
        <v/>
      </c>
      <c r="R18" s="294" t="str">
        <f t="shared" si="1"/>
        <v/>
      </c>
      <c r="S18" s="291" t="str">
        <f>IF($B18=0,"",SUM('1:15'!Q18))</f>
        <v/>
      </c>
      <c r="T18" s="291" t="str">
        <f>IF($B18=0,"",SUM('1:15'!R18))</f>
        <v/>
      </c>
      <c r="U18" s="291" t="str">
        <f>IF($B18=0,"",SUM('1:15'!S18))</f>
        <v/>
      </c>
      <c r="V18" s="291" t="str">
        <f>IF($B18=0,"",SUM('1:15'!T18))</f>
        <v/>
      </c>
      <c r="W18" s="291" t="str">
        <f>IF($B18=0,"",SUM('1:15'!U18))</f>
        <v/>
      </c>
      <c r="X18" s="291" t="str">
        <f>IF($B18=0,"",SUM('1:15'!V18))</f>
        <v/>
      </c>
      <c r="Y18" s="286" t="str">
        <f t="shared" si="2"/>
        <v/>
      </c>
      <c r="Z18" s="287" t="str">
        <f t="shared" si="3"/>
        <v/>
      </c>
      <c r="AA18" s="288" t="str">
        <f t="shared" si="4"/>
        <v/>
      </c>
      <c r="AC18" s="92" t="str">
        <f>IF($B18=0,"",SUM('1:15'!X18))</f>
        <v/>
      </c>
      <c r="AD18" s="92" t="str">
        <f>IF($B18=0,"",SUM('1:15'!Y18))</f>
        <v/>
      </c>
      <c r="AE18" s="92" t="str">
        <f>IF($B18=0,"",SUM('1:15'!Z18))</f>
        <v/>
      </c>
      <c r="AF18" s="87" t="str">
        <f t="shared" si="5"/>
        <v/>
      </c>
      <c r="AG18" s="87">
        <f t="shared" si="6"/>
        <v>0</v>
      </c>
      <c r="AJ18" s="87">
        <v>17</v>
      </c>
      <c r="AN18" s="60" t="s">
        <v>95</v>
      </c>
      <c r="AO18" s="60">
        <v>15</v>
      </c>
      <c r="AP18" s="60" t="str">
        <f>IF($W$3=$AG$2,'対戦表＜Ａブロック＞'!B32,IF(集計!$W$3=集計!$AG$3,'対戦表＜Bブロック＞'!B32,""))</f>
        <v/>
      </c>
      <c r="AQ18" s="60" t="str">
        <f>IF($W$3=$AG$2,'対戦表＜Ａブロック＞'!AZ31,IF(集計!$W$3=集計!$AG$3,'対戦表＜Bブロック＞'!AZ32,""))</f>
        <v/>
      </c>
      <c r="AR18" s="60" t="str">
        <f>IF($W$3=$AG$2,'対戦表＜Ａブロック＞'!BA32,IF(集計!$W$3=集計!$AG$3,'対戦表＜Bブロック＞'!BA32,""))</f>
        <v/>
      </c>
      <c r="AS18" s="60" t="str">
        <f>IF($W$3=$AG$2,'対戦表＜Ａブロック＞'!BB32,IF(集計!$W$3=集計!$AG$3,'対戦表＜Bブロック＞'!BB32,""))</f>
        <v/>
      </c>
      <c r="AT18" s="60" t="str">
        <f>IF($W$3=$AG$2,'対戦表＜Ａブロック＞'!BC32,IF(集計!$W$3=集計!$AG$3,'対戦表＜Bブロック＞'!BC32,""))</f>
        <v/>
      </c>
      <c r="BB18" s="361">
        <v>12</v>
      </c>
      <c r="BC18" s="357" t="str">
        <f t="shared" ca="1" si="7"/>
        <v/>
      </c>
      <c r="BD18" s="358" t="str">
        <f t="shared" ca="1" si="8"/>
        <v/>
      </c>
      <c r="BE18" s="358" t="str">
        <f t="shared" ca="1" si="9"/>
        <v/>
      </c>
      <c r="BF18" s="358" t="str">
        <f t="shared" ca="1" si="10"/>
        <v/>
      </c>
      <c r="BG18" s="355"/>
    </row>
    <row r="19" spans="1:59" ht="41.25" customHeight="1">
      <c r="A19" s="172" t="str">
        <f t="shared" si="0"/>
        <v xml:space="preserve">- </v>
      </c>
      <c r="B19" s="450"/>
      <c r="C19" s="451"/>
      <c r="D19" s="451"/>
      <c r="E19" s="451"/>
      <c r="F19" s="451"/>
      <c r="G19" s="452"/>
      <c r="H19" s="289"/>
      <c r="I19" s="290"/>
      <c r="J19" s="291" t="str">
        <f>IF($B19=0,"",SUM('1:15'!I19))</f>
        <v/>
      </c>
      <c r="K19" s="291" t="str">
        <f>IF($B19=0,"",SUM('1:15'!J19))</f>
        <v/>
      </c>
      <c r="L19" s="292" t="str">
        <f>IF($B19=0,"",SUM('1:15'!K19))</f>
        <v/>
      </c>
      <c r="M19" s="293" t="str">
        <f>IF($B19=0,"",SUM('1:15'!L19))</f>
        <v/>
      </c>
      <c r="N19" s="291" t="str">
        <f>IF($B19=0,"",SUM('1:15'!M19))</f>
        <v/>
      </c>
      <c r="O19" s="291" t="str">
        <f>IF($B19=0,"",SUM('1:15'!N19))</f>
        <v/>
      </c>
      <c r="P19" s="291" t="str">
        <f>IF($B19=0,"",SUM('1:15'!O19))</f>
        <v/>
      </c>
      <c r="Q19" s="291" t="str">
        <f>IF($B19=0,"",SUM('1:15'!P19))</f>
        <v/>
      </c>
      <c r="R19" s="294" t="str">
        <f t="shared" si="1"/>
        <v/>
      </c>
      <c r="S19" s="291" t="str">
        <f>IF($B19=0,"",SUM('1:15'!Q19))</f>
        <v/>
      </c>
      <c r="T19" s="291" t="str">
        <f>IF($B19=0,"",SUM('1:15'!R19))</f>
        <v/>
      </c>
      <c r="U19" s="291" t="str">
        <f>IF($B19=0,"",SUM('1:15'!S19))</f>
        <v/>
      </c>
      <c r="V19" s="291" t="str">
        <f>IF($B19=0,"",SUM('1:15'!T19))</f>
        <v/>
      </c>
      <c r="W19" s="291" t="str">
        <f>IF($B19=0,"",SUM('1:15'!U19))</f>
        <v/>
      </c>
      <c r="X19" s="291" t="str">
        <f>IF($B19=0,"",SUM('1:15'!V19))</f>
        <v/>
      </c>
      <c r="Y19" s="286" t="str">
        <f t="shared" si="2"/>
        <v/>
      </c>
      <c r="Z19" s="287" t="str">
        <f t="shared" si="3"/>
        <v/>
      </c>
      <c r="AA19" s="288" t="str">
        <f t="shared" si="4"/>
        <v/>
      </c>
      <c r="AC19" s="92" t="str">
        <f>IF($B19=0,"",SUM('1:15'!X19))</f>
        <v/>
      </c>
      <c r="AD19" s="92" t="str">
        <f>IF($B19=0,"",SUM('1:15'!Y19))</f>
        <v/>
      </c>
      <c r="AE19" s="92" t="str">
        <f>IF($B19=0,"",SUM('1:15'!Z19))</f>
        <v/>
      </c>
      <c r="AF19" s="87" t="str">
        <f t="shared" si="5"/>
        <v/>
      </c>
      <c r="AG19" s="87">
        <f t="shared" si="6"/>
        <v>0</v>
      </c>
      <c r="AJ19" s="87">
        <v>18</v>
      </c>
      <c r="AN19" s="60" t="s">
        <v>95</v>
      </c>
      <c r="AO19" s="60">
        <v>16</v>
      </c>
      <c r="BB19" s="361">
        <v>13</v>
      </c>
      <c r="BC19" s="357" t="str">
        <f t="shared" ca="1" si="7"/>
        <v/>
      </c>
      <c r="BD19" s="358" t="str">
        <f t="shared" ca="1" si="8"/>
        <v/>
      </c>
      <c r="BE19" s="358" t="str">
        <f t="shared" ca="1" si="9"/>
        <v/>
      </c>
      <c r="BF19" s="358" t="str">
        <f t="shared" ca="1" si="10"/>
        <v/>
      </c>
      <c r="BG19" s="355"/>
    </row>
    <row r="20" spans="1:59" ht="41.25" customHeight="1">
      <c r="A20" s="172" t="str">
        <f t="shared" si="0"/>
        <v xml:space="preserve">- </v>
      </c>
      <c r="B20" s="450"/>
      <c r="C20" s="451"/>
      <c r="D20" s="451"/>
      <c r="E20" s="451"/>
      <c r="F20" s="451"/>
      <c r="G20" s="452"/>
      <c r="H20" s="289"/>
      <c r="I20" s="290"/>
      <c r="J20" s="291" t="str">
        <f>IF($B20=0,"",SUM('1:15'!I20))</f>
        <v/>
      </c>
      <c r="K20" s="291" t="str">
        <f>IF($B20=0,"",SUM('1:15'!J20))</f>
        <v/>
      </c>
      <c r="L20" s="292" t="str">
        <f>IF($B20=0,"",SUM('1:15'!K20))</f>
        <v/>
      </c>
      <c r="M20" s="293" t="str">
        <f>IF($B20=0,"",SUM('1:15'!L20))</f>
        <v/>
      </c>
      <c r="N20" s="291" t="str">
        <f>IF($B20=0,"",SUM('1:15'!M20))</f>
        <v/>
      </c>
      <c r="O20" s="291" t="str">
        <f>IF($B20=0,"",SUM('1:15'!N20))</f>
        <v/>
      </c>
      <c r="P20" s="291" t="str">
        <f>IF($B20=0,"",SUM('1:15'!O20))</f>
        <v/>
      </c>
      <c r="Q20" s="291" t="str">
        <f>IF($B20=0,"",SUM('1:15'!P20))</f>
        <v/>
      </c>
      <c r="R20" s="294" t="str">
        <f t="shared" si="1"/>
        <v/>
      </c>
      <c r="S20" s="291" t="str">
        <f>IF($B20=0,"",SUM('1:15'!Q20))</f>
        <v/>
      </c>
      <c r="T20" s="291" t="str">
        <f>IF($B20=0,"",SUM('1:15'!R20))</f>
        <v/>
      </c>
      <c r="U20" s="291" t="str">
        <f>IF($B20=0,"",SUM('1:15'!S20))</f>
        <v/>
      </c>
      <c r="V20" s="291" t="str">
        <f>IF($B20=0,"",SUM('1:15'!T20))</f>
        <v/>
      </c>
      <c r="W20" s="291" t="str">
        <f>IF($B20=0,"",SUM('1:15'!U20))</f>
        <v/>
      </c>
      <c r="X20" s="291" t="str">
        <f>IF($B20=0,"",SUM('1:15'!V20))</f>
        <v/>
      </c>
      <c r="Y20" s="286" t="str">
        <f t="shared" si="2"/>
        <v/>
      </c>
      <c r="Z20" s="287" t="str">
        <f t="shared" si="3"/>
        <v/>
      </c>
      <c r="AA20" s="288" t="str">
        <f t="shared" si="4"/>
        <v/>
      </c>
      <c r="AC20" s="92" t="str">
        <f>IF($B20=0,"",SUM('1:15'!X20))</f>
        <v/>
      </c>
      <c r="AD20" s="92" t="str">
        <f>IF($B20=0,"",SUM('1:15'!Y20))</f>
        <v/>
      </c>
      <c r="AE20" s="92" t="str">
        <f>IF($B20=0,"",SUM('1:15'!Z20))</f>
        <v/>
      </c>
      <c r="AF20" s="87" t="str">
        <f t="shared" si="5"/>
        <v/>
      </c>
      <c r="AG20" s="87">
        <f t="shared" si="6"/>
        <v>0</v>
      </c>
      <c r="AJ20" s="87">
        <v>19</v>
      </c>
      <c r="AN20" s="60" t="s">
        <v>95</v>
      </c>
      <c r="AO20" s="60">
        <v>17</v>
      </c>
      <c r="BB20" s="361">
        <v>14</v>
      </c>
      <c r="BC20" s="357" t="str">
        <f t="shared" ca="1" si="7"/>
        <v/>
      </c>
      <c r="BD20" s="358" t="str">
        <f t="shared" ca="1" si="8"/>
        <v/>
      </c>
      <c r="BE20" s="358" t="str">
        <f t="shared" ca="1" si="9"/>
        <v/>
      </c>
      <c r="BF20" s="358" t="str">
        <f t="shared" ca="1" si="10"/>
        <v/>
      </c>
      <c r="BG20" s="355"/>
    </row>
    <row r="21" spans="1:59" ht="41.25" customHeight="1" thickBot="1">
      <c r="A21" s="172" t="str">
        <f t="shared" si="0"/>
        <v xml:space="preserve">- </v>
      </c>
      <c r="B21" s="453"/>
      <c r="C21" s="454"/>
      <c r="D21" s="454"/>
      <c r="E21" s="454"/>
      <c r="F21" s="454"/>
      <c r="G21" s="455"/>
      <c r="H21" s="295"/>
      <c r="I21" s="296"/>
      <c r="J21" s="297" t="str">
        <f>IF($B21=0,"",SUM('1:15'!I21))</f>
        <v/>
      </c>
      <c r="K21" s="297" t="str">
        <f>IF($B21=0,"",SUM('1:15'!J21))</f>
        <v/>
      </c>
      <c r="L21" s="298" t="str">
        <f>IF($B21=0,"",SUM('1:15'!K21))</f>
        <v/>
      </c>
      <c r="M21" s="299" t="str">
        <f>IF($B21=0,"",SUM('1:15'!L21))</f>
        <v/>
      </c>
      <c r="N21" s="297" t="str">
        <f>IF($B21=0,"",SUM('1:15'!M21))</f>
        <v/>
      </c>
      <c r="O21" s="297" t="str">
        <f>IF($B21=0,"",SUM('1:15'!N21))</f>
        <v/>
      </c>
      <c r="P21" s="297" t="str">
        <f>IF($B21=0,"",SUM('1:15'!O21))</f>
        <v/>
      </c>
      <c r="Q21" s="297" t="str">
        <f>IF($B21=0,"",SUM('1:15'!P21))</f>
        <v/>
      </c>
      <c r="R21" s="300" t="str">
        <f t="shared" si="1"/>
        <v/>
      </c>
      <c r="S21" s="297" t="str">
        <f>IF($B21=0,"",SUM('1:15'!Q21))</f>
        <v/>
      </c>
      <c r="T21" s="297" t="str">
        <f>IF($B21=0,"",SUM('1:15'!R21))</f>
        <v/>
      </c>
      <c r="U21" s="297" t="str">
        <f>IF($B21=0,"",SUM('1:15'!S21))</f>
        <v/>
      </c>
      <c r="V21" s="297" t="str">
        <f>IF($B21=0,"",SUM('1:15'!T21))</f>
        <v/>
      </c>
      <c r="W21" s="297" t="str">
        <f>IF($B21=0,"",SUM('1:15'!U21))</f>
        <v/>
      </c>
      <c r="X21" s="297" t="str">
        <f>IF($B21=0,"",SUM('1:15'!V21))</f>
        <v/>
      </c>
      <c r="Y21" s="301" t="str">
        <f t="shared" si="2"/>
        <v/>
      </c>
      <c r="Z21" s="302" t="str">
        <f t="shared" si="3"/>
        <v/>
      </c>
      <c r="AA21" s="303" t="str">
        <f t="shared" si="4"/>
        <v/>
      </c>
      <c r="AC21" s="96" t="str">
        <f>IF($B21=0,"",SUM('1:15'!X21))</f>
        <v/>
      </c>
      <c r="AD21" s="96" t="str">
        <f>IF($B21=0,"",SUM('1:15'!Y21))</f>
        <v/>
      </c>
      <c r="AE21" s="96" t="str">
        <f>IF($B21=0,"",SUM('1:15'!Z21))</f>
        <v/>
      </c>
      <c r="AF21" s="87" t="str">
        <f t="shared" si="5"/>
        <v/>
      </c>
      <c r="AG21" s="87">
        <f t="shared" si="6"/>
        <v>0</v>
      </c>
      <c r="AJ21" s="87">
        <v>20</v>
      </c>
      <c r="AN21" s="60" t="s">
        <v>95</v>
      </c>
      <c r="AO21" s="60">
        <v>18</v>
      </c>
      <c r="BB21" s="361">
        <v>15</v>
      </c>
      <c r="BC21" s="357" t="str">
        <f t="shared" ca="1" si="7"/>
        <v/>
      </c>
      <c r="BD21" s="358" t="str">
        <f t="shared" ca="1" si="8"/>
        <v/>
      </c>
      <c r="BE21" s="358" t="str">
        <f t="shared" ca="1" si="9"/>
        <v/>
      </c>
      <c r="BF21" s="358" t="str">
        <f t="shared" ca="1" si="10"/>
        <v/>
      </c>
      <c r="BG21" s="355"/>
    </row>
    <row r="22" spans="1:59" ht="41.25" customHeight="1">
      <c r="A22" s="172" t="str">
        <f t="shared" si="0"/>
        <v xml:space="preserve">- </v>
      </c>
      <c r="B22" s="456"/>
      <c r="C22" s="457"/>
      <c r="D22" s="457"/>
      <c r="E22" s="457"/>
      <c r="F22" s="457"/>
      <c r="G22" s="458"/>
      <c r="H22" s="304"/>
      <c r="I22" s="305"/>
      <c r="J22" s="291" t="str">
        <f>IF($B22=0,"",SUM('1:15'!I22))</f>
        <v/>
      </c>
      <c r="K22" s="291" t="str">
        <f>IF($B22=0,"",SUM('1:15'!J22))</f>
        <v/>
      </c>
      <c r="L22" s="292" t="str">
        <f>IF($B22=0,"",SUM('1:15'!K22))</f>
        <v/>
      </c>
      <c r="M22" s="293" t="str">
        <f>IF($B22=0,"",SUM('1:15'!L22))</f>
        <v/>
      </c>
      <c r="N22" s="291" t="str">
        <f>IF($B22=0,"",SUM('1:15'!M22))</f>
        <v/>
      </c>
      <c r="O22" s="291" t="str">
        <f>IF($B22=0,"",SUM('1:15'!N22))</f>
        <v/>
      </c>
      <c r="P22" s="291" t="str">
        <f>IF($B22=0,"",SUM('1:15'!O22))</f>
        <v/>
      </c>
      <c r="Q22" s="291" t="str">
        <f>IF($B22=0,"",SUM('1:15'!P22))</f>
        <v/>
      </c>
      <c r="R22" s="294" t="str">
        <f t="shared" si="1"/>
        <v/>
      </c>
      <c r="S22" s="291" t="str">
        <f>IF($B22=0,"",SUM('1:15'!Q22))</f>
        <v/>
      </c>
      <c r="T22" s="291" t="str">
        <f>IF($B22=0,"",SUM('1:15'!R22))</f>
        <v/>
      </c>
      <c r="U22" s="291" t="str">
        <f>IF($B22=0,"",SUM('1:15'!S22))</f>
        <v/>
      </c>
      <c r="V22" s="291" t="str">
        <f>IF($B22=0,"",SUM('1:15'!T22))</f>
        <v/>
      </c>
      <c r="W22" s="291" t="str">
        <f>IF($B22=0,"",SUM('1:15'!U22))</f>
        <v/>
      </c>
      <c r="X22" s="291" t="str">
        <f>IF($B22=0,"",SUM('1:15'!V22))</f>
        <v/>
      </c>
      <c r="Y22" s="306" t="str">
        <f t="shared" si="2"/>
        <v/>
      </c>
      <c r="Z22" s="307" t="str">
        <f t="shared" si="3"/>
        <v/>
      </c>
      <c r="AA22" s="308" t="str">
        <f t="shared" si="4"/>
        <v/>
      </c>
      <c r="AC22" s="92" t="str">
        <f>IF($B22=0,"",SUM('1:15'!X22))</f>
        <v/>
      </c>
      <c r="AD22" s="92" t="str">
        <f>IF($B22=0,"",SUM('1:15'!Y22))</f>
        <v/>
      </c>
      <c r="AE22" s="92" t="str">
        <f>IF($B22=0,"",SUM('1:15'!Z22))</f>
        <v/>
      </c>
      <c r="AF22" s="87" t="str">
        <f t="shared" si="5"/>
        <v/>
      </c>
      <c r="AG22" s="87">
        <f t="shared" si="6"/>
        <v>0</v>
      </c>
      <c r="AJ22" s="87">
        <v>21</v>
      </c>
      <c r="AN22" s="60" t="s">
        <v>95</v>
      </c>
      <c r="AO22" s="60">
        <v>19</v>
      </c>
      <c r="BB22" s="356"/>
    </row>
    <row r="23" spans="1:59" ht="41.25" customHeight="1">
      <c r="A23" s="172" t="str">
        <f t="shared" si="0"/>
        <v xml:space="preserve">- </v>
      </c>
      <c r="B23" s="450"/>
      <c r="C23" s="451"/>
      <c r="D23" s="451"/>
      <c r="E23" s="451"/>
      <c r="F23" s="451"/>
      <c r="G23" s="452"/>
      <c r="H23" s="289"/>
      <c r="I23" s="290"/>
      <c r="J23" s="291" t="str">
        <f>IF($B23=0,"",SUM('1:15'!I23))</f>
        <v/>
      </c>
      <c r="K23" s="291" t="str">
        <f>IF($B23=0,"",SUM('1:15'!J23))</f>
        <v/>
      </c>
      <c r="L23" s="292" t="str">
        <f>IF($B23=0,"",SUM('1:15'!K23))</f>
        <v/>
      </c>
      <c r="M23" s="293" t="str">
        <f>IF($B23=0,"",SUM('1:15'!L23))</f>
        <v/>
      </c>
      <c r="N23" s="291" t="str">
        <f>IF($B23=0,"",SUM('1:15'!M23))</f>
        <v/>
      </c>
      <c r="O23" s="291" t="str">
        <f>IF($B23=0,"",SUM('1:15'!N23))</f>
        <v/>
      </c>
      <c r="P23" s="291" t="str">
        <f>IF($B23=0,"",SUM('1:15'!O23))</f>
        <v/>
      </c>
      <c r="Q23" s="291" t="str">
        <f>IF($B23=0,"",SUM('1:15'!P23))</f>
        <v/>
      </c>
      <c r="R23" s="294" t="str">
        <f t="shared" si="1"/>
        <v/>
      </c>
      <c r="S23" s="291" t="str">
        <f>IF($B23=0,"",SUM('1:15'!Q23))</f>
        <v/>
      </c>
      <c r="T23" s="291" t="str">
        <f>IF($B23=0,"",SUM('1:15'!R23))</f>
        <v/>
      </c>
      <c r="U23" s="291" t="str">
        <f>IF($B23=0,"",SUM('1:15'!S23))</f>
        <v/>
      </c>
      <c r="V23" s="291" t="str">
        <f>IF($B23=0,"",SUM('1:15'!T23))</f>
        <v/>
      </c>
      <c r="W23" s="291" t="str">
        <f>IF($B23=0,"",SUM('1:15'!U23))</f>
        <v/>
      </c>
      <c r="X23" s="291" t="str">
        <f>IF($B23=0,"",SUM('1:15'!V23))</f>
        <v/>
      </c>
      <c r="Y23" s="286" t="str">
        <f t="shared" si="2"/>
        <v/>
      </c>
      <c r="Z23" s="287" t="str">
        <f t="shared" si="3"/>
        <v/>
      </c>
      <c r="AA23" s="288" t="str">
        <f t="shared" si="4"/>
        <v/>
      </c>
      <c r="AC23" s="92" t="str">
        <f>IF($B23=0,"",SUM('1:15'!X23))</f>
        <v/>
      </c>
      <c r="AD23" s="92" t="str">
        <f>IF($B23=0,"",SUM('1:15'!Y23))</f>
        <v/>
      </c>
      <c r="AE23" s="92" t="str">
        <f>IF($B23=0,"",SUM('1:15'!Z23))</f>
        <v/>
      </c>
      <c r="AF23" s="87" t="str">
        <f t="shared" si="5"/>
        <v/>
      </c>
      <c r="AG23" s="87">
        <f t="shared" si="6"/>
        <v>0</v>
      </c>
      <c r="AJ23" s="87">
        <v>22</v>
      </c>
      <c r="AN23" s="60" t="s">
        <v>95</v>
      </c>
      <c r="AO23" s="60">
        <v>20</v>
      </c>
    </row>
    <row r="24" spans="1:59" ht="41.25" customHeight="1">
      <c r="A24" s="172" t="str">
        <f t="shared" si="0"/>
        <v xml:space="preserve">- </v>
      </c>
      <c r="B24" s="450"/>
      <c r="C24" s="451"/>
      <c r="D24" s="451"/>
      <c r="E24" s="451"/>
      <c r="F24" s="451"/>
      <c r="G24" s="452"/>
      <c r="H24" s="289"/>
      <c r="I24" s="290"/>
      <c r="J24" s="291" t="str">
        <f>IF($B24=0,"",SUM('1:15'!I24))</f>
        <v/>
      </c>
      <c r="K24" s="291" t="str">
        <f>IF($B24=0,"",SUM('1:15'!J24))</f>
        <v/>
      </c>
      <c r="L24" s="292" t="str">
        <f>IF($B24=0,"",SUM('1:15'!K24))</f>
        <v/>
      </c>
      <c r="M24" s="293" t="str">
        <f>IF($B24=0,"",SUM('1:15'!L24))</f>
        <v/>
      </c>
      <c r="N24" s="291" t="str">
        <f>IF($B24=0,"",SUM('1:15'!M24))</f>
        <v/>
      </c>
      <c r="O24" s="291" t="str">
        <f>IF($B24=0,"",SUM('1:15'!N24))</f>
        <v/>
      </c>
      <c r="P24" s="291" t="str">
        <f>IF($B24=0,"",SUM('1:15'!O24))</f>
        <v/>
      </c>
      <c r="Q24" s="291" t="str">
        <f>IF($B24=0,"",SUM('1:15'!P24))</f>
        <v/>
      </c>
      <c r="R24" s="294" t="str">
        <f t="shared" si="1"/>
        <v/>
      </c>
      <c r="S24" s="291" t="str">
        <f>IF($B24=0,"",SUM('1:15'!Q24))</f>
        <v/>
      </c>
      <c r="T24" s="291" t="str">
        <f>IF($B24=0,"",SUM('1:15'!R24))</f>
        <v/>
      </c>
      <c r="U24" s="291" t="str">
        <f>IF($B24=0,"",SUM('1:15'!S24))</f>
        <v/>
      </c>
      <c r="V24" s="291" t="str">
        <f>IF($B24=0,"",SUM('1:15'!T24))</f>
        <v/>
      </c>
      <c r="W24" s="291" t="str">
        <f>IF($B24=0,"",SUM('1:15'!U24))</f>
        <v/>
      </c>
      <c r="X24" s="291" t="str">
        <f>IF($B24=0,"",SUM('1:15'!V24))</f>
        <v/>
      </c>
      <c r="Y24" s="286" t="str">
        <f t="shared" si="2"/>
        <v/>
      </c>
      <c r="Z24" s="287" t="str">
        <f t="shared" si="3"/>
        <v/>
      </c>
      <c r="AA24" s="288" t="str">
        <f t="shared" si="4"/>
        <v/>
      </c>
      <c r="AC24" s="92" t="str">
        <f>IF($B24=0,"",SUM('1:15'!X24))</f>
        <v/>
      </c>
      <c r="AD24" s="92" t="str">
        <f>IF($B24=0,"",SUM('1:15'!Y24))</f>
        <v/>
      </c>
      <c r="AE24" s="92" t="str">
        <f>IF($B24=0,"",SUM('1:15'!Z24))</f>
        <v/>
      </c>
      <c r="AF24" s="87" t="str">
        <f t="shared" si="5"/>
        <v/>
      </c>
      <c r="AG24" s="87">
        <f t="shared" si="6"/>
        <v>0</v>
      </c>
      <c r="AJ24" s="87">
        <v>23</v>
      </c>
    </row>
    <row r="25" spans="1:59" ht="41.25" customHeight="1">
      <c r="A25" s="172" t="str">
        <f t="shared" si="0"/>
        <v xml:space="preserve">- </v>
      </c>
      <c r="B25" s="450"/>
      <c r="C25" s="451"/>
      <c r="D25" s="451"/>
      <c r="E25" s="451"/>
      <c r="F25" s="451"/>
      <c r="G25" s="452"/>
      <c r="H25" s="289"/>
      <c r="I25" s="290"/>
      <c r="J25" s="291" t="str">
        <f>IF($B25=0,"",SUM('1:15'!I25))</f>
        <v/>
      </c>
      <c r="K25" s="291" t="str">
        <f>IF($B25=0,"",SUM('1:15'!J25))</f>
        <v/>
      </c>
      <c r="L25" s="292" t="str">
        <f>IF($B25=0,"",SUM('1:15'!K25))</f>
        <v/>
      </c>
      <c r="M25" s="293" t="str">
        <f>IF($B25=0,"",SUM('1:15'!L25))</f>
        <v/>
      </c>
      <c r="N25" s="291" t="str">
        <f>IF($B25=0,"",SUM('1:15'!M25))</f>
        <v/>
      </c>
      <c r="O25" s="291" t="str">
        <f>IF($B25=0,"",SUM('1:15'!N25))</f>
        <v/>
      </c>
      <c r="P25" s="291" t="str">
        <f>IF($B25=0,"",SUM('1:15'!O25))</f>
        <v/>
      </c>
      <c r="Q25" s="291" t="str">
        <f>IF($B25=0,"",SUM('1:15'!P25))</f>
        <v/>
      </c>
      <c r="R25" s="294" t="str">
        <f t="shared" si="1"/>
        <v/>
      </c>
      <c r="S25" s="291" t="str">
        <f>IF($B25=0,"",SUM('1:15'!Q25))</f>
        <v/>
      </c>
      <c r="T25" s="291" t="str">
        <f>IF($B25=0,"",SUM('1:15'!R25))</f>
        <v/>
      </c>
      <c r="U25" s="291" t="str">
        <f>IF($B25=0,"",SUM('1:15'!S25))</f>
        <v/>
      </c>
      <c r="V25" s="291" t="str">
        <f>IF($B25=0,"",SUM('1:15'!T25))</f>
        <v/>
      </c>
      <c r="W25" s="291" t="str">
        <f>IF($B25=0,"",SUM('1:15'!U25))</f>
        <v/>
      </c>
      <c r="X25" s="291" t="str">
        <f>IF($B25=0,"",SUM('1:15'!V25))</f>
        <v/>
      </c>
      <c r="Y25" s="286" t="str">
        <f t="shared" si="2"/>
        <v/>
      </c>
      <c r="Z25" s="287" t="str">
        <f t="shared" si="3"/>
        <v/>
      </c>
      <c r="AA25" s="288" t="str">
        <f t="shared" si="4"/>
        <v/>
      </c>
      <c r="AC25" s="92" t="str">
        <f>IF($B25=0,"",SUM('1:15'!X25))</f>
        <v/>
      </c>
      <c r="AD25" s="92" t="str">
        <f>IF($B25=0,"",SUM('1:15'!Y25))</f>
        <v/>
      </c>
      <c r="AE25" s="92" t="str">
        <f>IF($B25=0,"",SUM('1:15'!Z25))</f>
        <v/>
      </c>
      <c r="AF25" s="87" t="str">
        <f t="shared" si="5"/>
        <v/>
      </c>
      <c r="AG25" s="87">
        <f t="shared" si="6"/>
        <v>0</v>
      </c>
      <c r="AJ25" s="87">
        <v>24</v>
      </c>
    </row>
    <row r="26" spans="1:59" ht="41.25" customHeight="1" thickBot="1">
      <c r="A26" s="172" t="str">
        <f t="shared" si="0"/>
        <v xml:space="preserve">- </v>
      </c>
      <c r="B26" s="465"/>
      <c r="C26" s="466"/>
      <c r="D26" s="466"/>
      <c r="E26" s="466"/>
      <c r="F26" s="466"/>
      <c r="G26" s="467"/>
      <c r="H26" s="309"/>
      <c r="I26" s="310"/>
      <c r="J26" s="311" t="str">
        <f>IF($B26=0,"",SUM('1:15'!I26))</f>
        <v/>
      </c>
      <c r="K26" s="311" t="str">
        <f>IF($B26=0,"",SUM('1:15'!J26))</f>
        <v/>
      </c>
      <c r="L26" s="312" t="str">
        <f>IF($B26=0,"",SUM('1:15'!K26))</f>
        <v/>
      </c>
      <c r="M26" s="313" t="str">
        <f>IF($B26=0,"",SUM('1:15'!L26))</f>
        <v/>
      </c>
      <c r="N26" s="311" t="str">
        <f>IF($B26=0,"",SUM('1:15'!M26))</f>
        <v/>
      </c>
      <c r="O26" s="311" t="str">
        <f>IF($B26=0,"",SUM('1:15'!N26))</f>
        <v/>
      </c>
      <c r="P26" s="311" t="str">
        <f>IF($B26=0,"",SUM('1:15'!O26))</f>
        <v/>
      </c>
      <c r="Q26" s="311" t="str">
        <f>IF($B26=0,"",SUM('1:15'!P26))</f>
        <v/>
      </c>
      <c r="R26" s="314" t="str">
        <f t="shared" si="1"/>
        <v/>
      </c>
      <c r="S26" s="311" t="str">
        <f>IF($B26=0,"",SUM('1:15'!Q26))</f>
        <v/>
      </c>
      <c r="T26" s="311" t="str">
        <f>IF($B26=0,"",SUM('1:15'!R26))</f>
        <v/>
      </c>
      <c r="U26" s="311" t="str">
        <f>IF($B26=0,"",SUM('1:15'!S26))</f>
        <v/>
      </c>
      <c r="V26" s="311" t="str">
        <f>IF($B26=0,"",SUM('1:15'!T26))</f>
        <v/>
      </c>
      <c r="W26" s="311" t="str">
        <f>IF($B26=0,"",SUM('1:15'!U26))</f>
        <v/>
      </c>
      <c r="X26" s="311" t="str">
        <f>IF($B26=0,"",SUM('1:15'!V26))</f>
        <v/>
      </c>
      <c r="Y26" s="315" t="str">
        <f t="shared" si="2"/>
        <v/>
      </c>
      <c r="Z26" s="316" t="str">
        <f t="shared" si="3"/>
        <v/>
      </c>
      <c r="AA26" s="317" t="str">
        <f t="shared" si="4"/>
        <v/>
      </c>
      <c r="AC26" s="103" t="str">
        <f>IF($B26=0,"",SUM('1:15'!X26))</f>
        <v/>
      </c>
      <c r="AD26" s="103" t="str">
        <f>IF($B26=0,"",SUM('1:15'!Y26))</f>
        <v/>
      </c>
      <c r="AE26" s="103" t="str">
        <f>IF($B26=0,"",SUM('1:15'!Z26))</f>
        <v/>
      </c>
      <c r="AF26" s="87" t="str">
        <f t="shared" si="5"/>
        <v/>
      </c>
      <c r="AG26" s="87">
        <f t="shared" si="6"/>
        <v>0</v>
      </c>
      <c r="AJ26" s="87">
        <v>25</v>
      </c>
    </row>
    <row r="27" spans="1:59" ht="41.25" customHeight="1">
      <c r="A27" s="172" t="str">
        <f t="shared" si="0"/>
        <v xml:space="preserve">- </v>
      </c>
      <c r="B27" s="462"/>
      <c r="C27" s="463"/>
      <c r="D27" s="463"/>
      <c r="E27" s="463"/>
      <c r="F27" s="463"/>
      <c r="G27" s="464"/>
      <c r="H27" s="280"/>
      <c r="I27" s="281"/>
      <c r="J27" s="282" t="str">
        <f>IF($B27=0,"",SUM('1:15'!I27))</f>
        <v/>
      </c>
      <c r="K27" s="282" t="str">
        <f>IF($B27=0,"",SUM('1:15'!J27))</f>
        <v/>
      </c>
      <c r="L27" s="283" t="str">
        <f>IF($B27=0,"",SUM('1:15'!K27))</f>
        <v/>
      </c>
      <c r="M27" s="284" t="str">
        <f>IF($B27=0,"",SUM('1:15'!L27))</f>
        <v/>
      </c>
      <c r="N27" s="282" t="str">
        <f>IF($B27=0,"",SUM('1:15'!M27))</f>
        <v/>
      </c>
      <c r="O27" s="282" t="str">
        <f>IF($B27=0,"",SUM('1:15'!N27))</f>
        <v/>
      </c>
      <c r="P27" s="282" t="str">
        <f>IF($B27=0,"",SUM('1:15'!O27))</f>
        <v/>
      </c>
      <c r="Q27" s="282" t="str">
        <f>IF($B27=0,"",SUM('1:15'!P27))</f>
        <v/>
      </c>
      <c r="R27" s="285" t="str">
        <f t="shared" si="1"/>
        <v/>
      </c>
      <c r="S27" s="282" t="str">
        <f>IF($B27=0,"",SUM('1:15'!Q27))</f>
        <v/>
      </c>
      <c r="T27" s="282" t="str">
        <f>IF($B27=0,"",SUM('1:15'!R27))</f>
        <v/>
      </c>
      <c r="U27" s="282" t="str">
        <f>IF($B27=0,"",SUM('1:15'!S27))</f>
        <v/>
      </c>
      <c r="V27" s="282" t="str">
        <f>IF($B27=0,"",SUM('1:15'!T27))</f>
        <v/>
      </c>
      <c r="W27" s="282" t="str">
        <f>IF($B27=0,"",SUM('1:15'!U27))</f>
        <v/>
      </c>
      <c r="X27" s="282" t="str">
        <f>IF($B27=0,"",SUM('1:15'!V27))</f>
        <v/>
      </c>
      <c r="Y27" s="318" t="str">
        <f t="shared" si="2"/>
        <v/>
      </c>
      <c r="Z27" s="319" t="str">
        <f t="shared" si="3"/>
        <v/>
      </c>
      <c r="AA27" s="320" t="str">
        <f t="shared" si="4"/>
        <v/>
      </c>
      <c r="AC27" s="107" t="str">
        <f>IF($B27=0,"",SUM('1:15'!X27))</f>
        <v/>
      </c>
      <c r="AD27" s="107" t="str">
        <f>IF($B27=0,"",SUM('1:15'!Y27))</f>
        <v/>
      </c>
      <c r="AE27" s="107" t="str">
        <f>IF($B27=0,"",SUM('1:15'!Z27))</f>
        <v/>
      </c>
      <c r="AF27" s="87" t="str">
        <f t="shared" si="5"/>
        <v/>
      </c>
      <c r="AG27" s="87">
        <f t="shared" si="6"/>
        <v>0</v>
      </c>
      <c r="AJ27" s="87">
        <v>26</v>
      </c>
    </row>
    <row r="28" spans="1:59" ht="41.25" customHeight="1">
      <c r="A28" s="172" t="str">
        <f t="shared" si="0"/>
        <v xml:space="preserve">- </v>
      </c>
      <c r="B28" s="450"/>
      <c r="C28" s="451"/>
      <c r="D28" s="451"/>
      <c r="E28" s="451"/>
      <c r="F28" s="451"/>
      <c r="G28" s="452"/>
      <c r="H28" s="289"/>
      <c r="I28" s="290"/>
      <c r="J28" s="291" t="str">
        <f>IF($B28=0,"",SUM('1:15'!I28))</f>
        <v/>
      </c>
      <c r="K28" s="291" t="str">
        <f>IF($B28=0,"",SUM('1:15'!J28))</f>
        <v/>
      </c>
      <c r="L28" s="292" t="str">
        <f>IF($B28=0,"",SUM('1:15'!K28))</f>
        <v/>
      </c>
      <c r="M28" s="293" t="str">
        <f>IF($B28=0,"",SUM('1:15'!L28))</f>
        <v/>
      </c>
      <c r="N28" s="291" t="str">
        <f>IF($B28=0,"",SUM('1:15'!M28))</f>
        <v/>
      </c>
      <c r="O28" s="291" t="str">
        <f>IF($B28=0,"",SUM('1:15'!N28))</f>
        <v/>
      </c>
      <c r="P28" s="291" t="str">
        <f>IF($B28=0,"",SUM('1:15'!O28))</f>
        <v/>
      </c>
      <c r="Q28" s="291" t="str">
        <f>IF($B28=0,"",SUM('1:15'!P28))</f>
        <v/>
      </c>
      <c r="R28" s="294" t="str">
        <f t="shared" si="1"/>
        <v/>
      </c>
      <c r="S28" s="291" t="str">
        <f>IF($B28=0,"",SUM('1:15'!Q28))</f>
        <v/>
      </c>
      <c r="T28" s="291" t="str">
        <f>IF($B28=0,"",SUM('1:15'!R28))</f>
        <v/>
      </c>
      <c r="U28" s="291" t="str">
        <f>IF($B28=0,"",SUM('1:15'!S28))</f>
        <v/>
      </c>
      <c r="V28" s="291" t="str">
        <f>IF($B28=0,"",SUM('1:15'!T28))</f>
        <v/>
      </c>
      <c r="W28" s="291" t="str">
        <f>IF($B28=0,"",SUM('1:15'!U28))</f>
        <v/>
      </c>
      <c r="X28" s="291" t="str">
        <f>IF($B28=0,"",SUM('1:15'!V28))</f>
        <v/>
      </c>
      <c r="Y28" s="286" t="str">
        <f>IF($B28=0,"",IF(L28=0,0,(N28+R28)/L28))</f>
        <v/>
      </c>
      <c r="Z28" s="287" t="str">
        <f t="shared" si="3"/>
        <v/>
      </c>
      <c r="AA28" s="288" t="str">
        <f t="shared" si="4"/>
        <v/>
      </c>
      <c r="AC28" s="92" t="str">
        <f>IF($B28=0,"",SUM('1:15'!X28))</f>
        <v/>
      </c>
      <c r="AD28" s="92" t="str">
        <f>IF($B28=0,"",SUM('1:15'!Y28))</f>
        <v/>
      </c>
      <c r="AE28" s="92" t="str">
        <f>IF($B28=0,"",SUM('1:15'!Z28))</f>
        <v/>
      </c>
      <c r="AF28" s="87" t="str">
        <f t="shared" si="5"/>
        <v/>
      </c>
      <c r="AG28" s="87">
        <f t="shared" si="6"/>
        <v>0</v>
      </c>
      <c r="AJ28" s="87">
        <v>27</v>
      </c>
    </row>
    <row r="29" spans="1:59" ht="41.25" customHeight="1">
      <c r="A29" s="172" t="str">
        <f t="shared" si="0"/>
        <v xml:space="preserve">- </v>
      </c>
      <c r="B29" s="450"/>
      <c r="C29" s="451"/>
      <c r="D29" s="451"/>
      <c r="E29" s="451"/>
      <c r="F29" s="451"/>
      <c r="G29" s="452"/>
      <c r="H29" s="289"/>
      <c r="I29" s="290"/>
      <c r="J29" s="291" t="str">
        <f>IF($B29=0,"",SUM('1:15'!I29))</f>
        <v/>
      </c>
      <c r="K29" s="291" t="str">
        <f>IF($B29=0,"",SUM('1:15'!J29))</f>
        <v/>
      </c>
      <c r="L29" s="292" t="str">
        <f>IF($B29=0,"",SUM('1:15'!K29))</f>
        <v/>
      </c>
      <c r="M29" s="293" t="str">
        <f>IF($B29=0,"",SUM('1:15'!L29))</f>
        <v/>
      </c>
      <c r="N29" s="291" t="str">
        <f>IF($B29=0,"",SUM('1:15'!M29))</f>
        <v/>
      </c>
      <c r="O29" s="291" t="str">
        <f>IF($B29=0,"",SUM('1:15'!N29))</f>
        <v/>
      </c>
      <c r="P29" s="291" t="str">
        <f>IF($B29=0,"",SUM('1:15'!O29))</f>
        <v/>
      </c>
      <c r="Q29" s="291" t="str">
        <f>IF($B29=0,"",SUM('1:15'!P29))</f>
        <v/>
      </c>
      <c r="R29" s="294" t="str">
        <f t="shared" si="1"/>
        <v/>
      </c>
      <c r="S29" s="291" t="str">
        <f>IF($B29=0,"",SUM('1:15'!Q29))</f>
        <v/>
      </c>
      <c r="T29" s="291" t="str">
        <f>IF($B29=0,"",SUM('1:15'!R29))</f>
        <v/>
      </c>
      <c r="U29" s="291" t="str">
        <f>IF($B29=0,"",SUM('1:15'!S29))</f>
        <v/>
      </c>
      <c r="V29" s="291" t="str">
        <f>IF($B29=0,"",SUM('1:15'!T29))</f>
        <v/>
      </c>
      <c r="W29" s="291" t="str">
        <f>IF($B29=0,"",SUM('1:15'!U29))</f>
        <v/>
      </c>
      <c r="X29" s="291" t="str">
        <f>IF($B29=0,"",SUM('1:15'!V29))</f>
        <v/>
      </c>
      <c r="Y29" s="286" t="str">
        <f>IF($B29=0,"",IF(L29=0,0,(N29+R29)/L29))</f>
        <v/>
      </c>
      <c r="Z29" s="287" t="str">
        <f t="shared" si="3"/>
        <v/>
      </c>
      <c r="AA29" s="288" t="str">
        <f t="shared" si="4"/>
        <v/>
      </c>
      <c r="AC29" s="92" t="str">
        <f>IF($B29=0,"",SUM('1:15'!X29))</f>
        <v/>
      </c>
      <c r="AD29" s="92" t="str">
        <f>IF($B29=0,"",SUM('1:15'!Y29))</f>
        <v/>
      </c>
      <c r="AE29" s="92" t="str">
        <f>IF($B29=0,"",SUM('1:15'!Z29))</f>
        <v/>
      </c>
      <c r="AF29" s="87" t="str">
        <f t="shared" si="5"/>
        <v/>
      </c>
      <c r="AG29" s="87">
        <f t="shared" si="6"/>
        <v>0</v>
      </c>
      <c r="AJ29" s="87">
        <v>28</v>
      </c>
    </row>
    <row r="30" spans="1:59" ht="41.25" customHeight="1">
      <c r="A30" s="172" t="str">
        <f t="shared" si="0"/>
        <v xml:space="preserve">- </v>
      </c>
      <c r="B30" s="450"/>
      <c r="C30" s="451"/>
      <c r="D30" s="451"/>
      <c r="E30" s="451"/>
      <c r="F30" s="451"/>
      <c r="G30" s="452"/>
      <c r="H30" s="289"/>
      <c r="I30" s="290"/>
      <c r="J30" s="291" t="str">
        <f>IF($B30=0,"",SUM('1:15'!I30))</f>
        <v/>
      </c>
      <c r="K30" s="291" t="str">
        <f>IF($B30=0,"",SUM('1:15'!J30))</f>
        <v/>
      </c>
      <c r="L30" s="292" t="str">
        <f>IF($B30=0,"",SUM('1:15'!K30))</f>
        <v/>
      </c>
      <c r="M30" s="293" t="str">
        <f>IF($B30=0,"",SUM('1:15'!L30))</f>
        <v/>
      </c>
      <c r="N30" s="291" t="str">
        <f>IF($B30=0,"",SUM('1:15'!M30))</f>
        <v/>
      </c>
      <c r="O30" s="291" t="str">
        <f>IF($B30=0,"",SUM('1:15'!N30))</f>
        <v/>
      </c>
      <c r="P30" s="291" t="str">
        <f>IF($B30=0,"",SUM('1:15'!O30))</f>
        <v/>
      </c>
      <c r="Q30" s="291" t="str">
        <f>IF($B30=0,"",SUM('1:15'!P30))</f>
        <v/>
      </c>
      <c r="R30" s="294" t="str">
        <f t="shared" si="1"/>
        <v/>
      </c>
      <c r="S30" s="291" t="str">
        <f>IF($B30=0,"",SUM('1:15'!Q30))</f>
        <v/>
      </c>
      <c r="T30" s="291" t="str">
        <f>IF($B30=0,"",SUM('1:15'!R30))</f>
        <v/>
      </c>
      <c r="U30" s="291" t="str">
        <f>IF($B30=0,"",SUM('1:15'!S30))</f>
        <v/>
      </c>
      <c r="V30" s="291" t="str">
        <f>IF($B30=0,"",SUM('1:15'!T30))</f>
        <v/>
      </c>
      <c r="W30" s="291" t="str">
        <f>IF($B30=0,"",SUM('1:15'!U30))</f>
        <v/>
      </c>
      <c r="X30" s="291" t="str">
        <f>IF($B30=0,"",SUM('1:15'!V30))</f>
        <v/>
      </c>
      <c r="Y30" s="286" t="str">
        <f>IF($B30=0,"",IF(L30=0,0,(N30+R30)/L30))</f>
        <v/>
      </c>
      <c r="Z30" s="287" t="str">
        <f t="shared" si="3"/>
        <v/>
      </c>
      <c r="AA30" s="288" t="str">
        <f t="shared" si="4"/>
        <v/>
      </c>
      <c r="AC30" s="92" t="str">
        <f>IF($B30=0,"",SUM('1:15'!X30))</f>
        <v/>
      </c>
      <c r="AD30" s="92" t="str">
        <f>IF($B30=0,"",SUM('1:15'!Y30))</f>
        <v/>
      </c>
      <c r="AE30" s="92" t="str">
        <f>IF($B30=0,"",SUM('1:15'!Z30))</f>
        <v/>
      </c>
      <c r="AF30" s="87" t="str">
        <f t="shared" si="5"/>
        <v/>
      </c>
      <c r="AG30" s="87">
        <f t="shared" si="6"/>
        <v>0</v>
      </c>
      <c r="AJ30" s="87">
        <v>29</v>
      </c>
    </row>
    <row r="31" spans="1:59" ht="41.25" customHeight="1" thickBot="1">
      <c r="A31" s="172" t="str">
        <f t="shared" si="0"/>
        <v xml:space="preserve">- </v>
      </c>
      <c r="B31" s="453"/>
      <c r="C31" s="454"/>
      <c r="D31" s="454"/>
      <c r="E31" s="454"/>
      <c r="F31" s="454"/>
      <c r="G31" s="455"/>
      <c r="H31" s="295"/>
      <c r="I31" s="296"/>
      <c r="J31" s="297" t="str">
        <f>IF($B31=0,"",SUM('1:15'!I31))</f>
        <v/>
      </c>
      <c r="K31" s="297" t="str">
        <f>IF($B31=0,"",SUM('1:15'!J31))</f>
        <v/>
      </c>
      <c r="L31" s="298" t="str">
        <f>IF($B31=0,"",SUM('1:15'!K31))</f>
        <v/>
      </c>
      <c r="M31" s="299" t="str">
        <f>IF($B31=0,"",SUM('1:15'!L31))</f>
        <v/>
      </c>
      <c r="N31" s="297" t="str">
        <f>IF($B31=0,"",SUM('1:15'!M31))</f>
        <v/>
      </c>
      <c r="O31" s="297" t="str">
        <f>IF($B31=0,"",SUM('1:15'!N31))</f>
        <v/>
      </c>
      <c r="P31" s="297" t="str">
        <f>IF($B31=0,"",SUM('1:15'!O31))</f>
        <v/>
      </c>
      <c r="Q31" s="297" t="str">
        <f>IF($B31=0,"",SUM('1:15'!P31))</f>
        <v/>
      </c>
      <c r="R31" s="300" t="str">
        <f t="shared" si="1"/>
        <v/>
      </c>
      <c r="S31" s="297" t="str">
        <f>IF($B31=0,"",SUM('1:15'!Q31))</f>
        <v/>
      </c>
      <c r="T31" s="297" t="str">
        <f>IF($B31=0,"",SUM('1:15'!R31))</f>
        <v/>
      </c>
      <c r="U31" s="297" t="str">
        <f>IF($B31=0,"",SUM('1:15'!S31))</f>
        <v/>
      </c>
      <c r="V31" s="297" t="str">
        <f>IF($B31=0,"",SUM('1:15'!T31))</f>
        <v/>
      </c>
      <c r="W31" s="297" t="str">
        <f>IF($B31=0,"",SUM('1:15'!U31))</f>
        <v/>
      </c>
      <c r="X31" s="297" t="str">
        <f>IF($B31=0,"",SUM('1:15'!V31))</f>
        <v/>
      </c>
      <c r="Y31" s="315" t="str">
        <f>IF($B31=0,"",IF(L31=0,0,(N31+R31)/L31))</f>
        <v/>
      </c>
      <c r="Z31" s="316" t="str">
        <f t="shared" si="3"/>
        <v/>
      </c>
      <c r="AA31" s="317" t="str">
        <f t="shared" si="4"/>
        <v/>
      </c>
      <c r="AC31" s="96" t="str">
        <f>IF($B31=0,"",SUM('1:15'!X31))</f>
        <v/>
      </c>
      <c r="AD31" s="96" t="str">
        <f>IF($B31=0,"",SUM('1:15'!Y31))</f>
        <v/>
      </c>
      <c r="AE31" s="96" t="str">
        <f>IF($B31=0,"",SUM('1:15'!Z31))</f>
        <v/>
      </c>
      <c r="AF31" s="87" t="str">
        <f t="shared" si="5"/>
        <v/>
      </c>
      <c r="AG31" s="87">
        <f t="shared" si="6"/>
        <v>0</v>
      </c>
      <c r="AJ31" s="87">
        <v>30</v>
      </c>
    </row>
    <row r="32" spans="1:59" ht="32.25" customHeight="1" thickBot="1">
      <c r="B32" s="480" t="s">
        <v>15</v>
      </c>
      <c r="C32" s="481"/>
      <c r="D32" s="481"/>
      <c r="E32" s="481"/>
      <c r="F32" s="481"/>
      <c r="G32" s="481"/>
      <c r="H32" s="482"/>
      <c r="I32" s="483"/>
      <c r="J32" s="321" t="s">
        <v>28</v>
      </c>
      <c r="K32" s="322">
        <f>SUM(K7:K31)</f>
        <v>0</v>
      </c>
      <c r="L32" s="323">
        <f>SUM(L7:L31)</f>
        <v>0</v>
      </c>
      <c r="M32" s="324">
        <f t="shared" ref="M32:X32" si="11">SUM(M7:M31)</f>
        <v>0</v>
      </c>
      <c r="N32" s="322">
        <f t="shared" si="11"/>
        <v>0</v>
      </c>
      <c r="O32" s="322">
        <f t="shared" si="11"/>
        <v>0</v>
      </c>
      <c r="P32" s="322">
        <f t="shared" si="11"/>
        <v>0</v>
      </c>
      <c r="Q32" s="322">
        <f t="shared" si="11"/>
        <v>0</v>
      </c>
      <c r="R32" s="325">
        <f t="shared" si="11"/>
        <v>0</v>
      </c>
      <c r="S32" s="326">
        <f>SUM(S7:S31)</f>
        <v>0</v>
      </c>
      <c r="T32" s="322">
        <f t="shared" si="11"/>
        <v>0</v>
      </c>
      <c r="U32" s="322">
        <f t="shared" si="11"/>
        <v>0</v>
      </c>
      <c r="V32" s="322">
        <f t="shared" si="11"/>
        <v>0</v>
      </c>
      <c r="W32" s="322">
        <f t="shared" si="11"/>
        <v>0</v>
      </c>
      <c r="X32" s="325">
        <f t="shared" si="11"/>
        <v>0</v>
      </c>
      <c r="Y32" s="327">
        <f>IF(L32=0,0,(N32+O32+P32+Q32)/L32)</f>
        <v>0</v>
      </c>
      <c r="Z32" s="328">
        <f t="shared" si="3"/>
        <v>0</v>
      </c>
      <c r="AA32" s="329">
        <f>IF(L32=0,0,((N32*1)+(O32*2)+(P32*3)+(Q32*4))/L32)</f>
        <v>0</v>
      </c>
      <c r="AJ32" s="87">
        <v>31</v>
      </c>
    </row>
    <row r="33" spans="2:36" ht="14.25" thickBot="1">
      <c r="AJ33" s="87">
        <v>32</v>
      </c>
    </row>
    <row r="34" spans="2:36" ht="31.5" customHeight="1">
      <c r="B34" s="474" t="s">
        <v>26</v>
      </c>
      <c r="C34" s="475"/>
      <c r="D34" s="129" t="s">
        <v>101</v>
      </c>
      <c r="E34" s="276" t="s">
        <v>102</v>
      </c>
      <c r="F34" s="277"/>
      <c r="G34" s="532" t="str">
        <f>IF(F34="","",INDEX($B$7:$G$31,MATCH(F$34,$H$7:$H$31,0),1))</f>
        <v/>
      </c>
      <c r="H34" s="530"/>
      <c r="I34" s="277"/>
      <c r="J34" s="532" t="str">
        <f>IF(I34="","",INDEX($B$7:$G$31,MATCH(I$34,$H$7:$H$31,0),1))</f>
        <v/>
      </c>
      <c r="K34" s="530"/>
      <c r="L34" s="277"/>
      <c r="M34" s="532" t="str">
        <f>IF(L34="","",INDEX($B$7:$G$31,MATCH(L$34,$H$7:$H$31,0),1))</f>
        <v/>
      </c>
      <c r="N34" s="530"/>
      <c r="O34" s="277"/>
      <c r="P34" s="532" t="str">
        <f>IF(O34="","",INDEX($B$7:$G$31,MATCH(O$34,$H$7:$H$31,0),1))</f>
        <v/>
      </c>
      <c r="Q34" s="530"/>
      <c r="R34" s="277"/>
      <c r="S34" s="532" t="str">
        <f>IF(R34="","",INDEX($B$7:$G$31,MATCH(R$34,$H$7:$H$31,0),1))</f>
        <v/>
      </c>
      <c r="T34" s="530"/>
      <c r="U34" s="278"/>
      <c r="V34" s="529" t="str">
        <f>IF(U34="","",INDEX($B$7:$G$31,MATCH(U$34,$H$7:$H$31,0),1))</f>
        <v/>
      </c>
      <c r="W34" s="530"/>
      <c r="X34" s="279"/>
      <c r="Y34" s="532" t="str">
        <f>IF(X34="","",INDEX($B$7:$G$31,MATCH(X$34,$H$7:$H$31,0),1))</f>
        <v/>
      </c>
      <c r="Z34" s="530"/>
      <c r="AA34" s="198"/>
      <c r="AJ34" s="87">
        <v>33</v>
      </c>
    </row>
    <row r="35" spans="2:36" ht="23.25" customHeight="1">
      <c r="B35" s="476"/>
      <c r="C35" s="477"/>
      <c r="D35" s="484" t="s">
        <v>27</v>
      </c>
      <c r="E35" s="485"/>
      <c r="F35" s="490" t="str">
        <f>IF(F$34="","",INDEX($AC$7:$AE$31,MATCH(F$34,$H$7:$H$31,0),1))</f>
        <v/>
      </c>
      <c r="G35" s="490"/>
      <c r="H35" s="491"/>
      <c r="I35" s="490" t="str">
        <f>IF(I$34="","",INDEX($AC$7:$AE$31,MATCH(I$34,$H$7:$H$31,0),1))</f>
        <v/>
      </c>
      <c r="J35" s="490"/>
      <c r="K35" s="491"/>
      <c r="L35" s="490" t="str">
        <f>IF(L$34="","",INDEX($AC$7:$AE$31,MATCH(L$34,$H$7:$H$31,0),1))</f>
        <v/>
      </c>
      <c r="M35" s="490"/>
      <c r="N35" s="491"/>
      <c r="O35" s="490" t="str">
        <f>IF(O$34="","",INDEX($AC$7:$AE$31,MATCH(O$34,$H$7:$H$31,0),1))</f>
        <v/>
      </c>
      <c r="P35" s="490"/>
      <c r="Q35" s="491"/>
      <c r="R35" s="490" t="str">
        <f>IF(R$34="","",INDEX($AC$7:$AE$31,MATCH(R$34,$H$7:$H$31,0),1))</f>
        <v/>
      </c>
      <c r="S35" s="490"/>
      <c r="T35" s="491"/>
      <c r="U35" s="531" t="str">
        <f>IF(U$34="","",INDEX($AC$7:$AE$31,MATCH(U$34,$H$7:$H$31,0),1))</f>
        <v/>
      </c>
      <c r="V35" s="490"/>
      <c r="W35" s="491"/>
      <c r="X35" s="531" t="str">
        <f>IF(X$34="","",INDEX($AC$7:$AE$31,MATCH(X$34,$H$7:$H$31,0),1))</f>
        <v/>
      </c>
      <c r="Y35" s="490"/>
      <c r="Z35" s="491"/>
      <c r="AA35" s="199"/>
      <c r="AJ35" s="87">
        <v>34</v>
      </c>
    </row>
    <row r="36" spans="2:36" ht="23.25" customHeight="1">
      <c r="B36" s="476"/>
      <c r="C36" s="477"/>
      <c r="D36" s="492" t="s">
        <v>103</v>
      </c>
      <c r="E36" s="493"/>
      <c r="F36" s="490" t="str">
        <f>IF(F$34="","",INDEX($AC$7:$AE$31,MATCH(F$34,$H$7:$H$31,0),2))</f>
        <v/>
      </c>
      <c r="G36" s="490"/>
      <c r="H36" s="491"/>
      <c r="I36" s="490" t="str">
        <f>IF(I$34="","",INDEX($AC$7:$AE$31,MATCH(I$34,$H$7:$H$31,0),2))</f>
        <v/>
      </c>
      <c r="J36" s="490"/>
      <c r="K36" s="491"/>
      <c r="L36" s="490" t="str">
        <f>IF(L$34="","",INDEX($AC$7:$AE$31,MATCH(L$34,$H$7:$H$31,0),2))</f>
        <v/>
      </c>
      <c r="M36" s="490"/>
      <c r="N36" s="491"/>
      <c r="O36" s="490" t="str">
        <f>IF(O$34="","",INDEX($AC$7:$AE$31,MATCH(O$34,$H$7:$H$31,0),2))</f>
        <v/>
      </c>
      <c r="P36" s="490"/>
      <c r="Q36" s="491"/>
      <c r="R36" s="490" t="str">
        <f>IF(R$34="","",INDEX($AC$7:$AE$31,MATCH(R$34,$H$7:$H$31,0),2))</f>
        <v/>
      </c>
      <c r="S36" s="490"/>
      <c r="T36" s="491"/>
      <c r="U36" s="531" t="str">
        <f>IF(U$34="","",INDEX($AC$7:$AE$31,MATCH(U$34,$H$7:$H$31,0),2))</f>
        <v/>
      </c>
      <c r="V36" s="490"/>
      <c r="W36" s="491"/>
      <c r="X36" s="531" t="str">
        <f>IF(X$34="","",INDEX($AC$7:$AE$31,MATCH(X$34,$H$7:$H$31,0),2))</f>
        <v/>
      </c>
      <c r="Y36" s="490"/>
      <c r="Z36" s="491"/>
      <c r="AA36" s="199"/>
      <c r="AJ36" s="87">
        <v>35</v>
      </c>
    </row>
    <row r="37" spans="2:36" ht="23.25" customHeight="1" thickBot="1">
      <c r="B37" s="478"/>
      <c r="C37" s="479"/>
      <c r="D37" s="488" t="s">
        <v>54</v>
      </c>
      <c r="E37" s="489"/>
      <c r="F37" s="486" t="str">
        <f>IF(F$34="","",INDEX($AC$7:$AE$31,MATCH(F$34,$H$7:$H$31,0),3))</f>
        <v/>
      </c>
      <c r="G37" s="486"/>
      <c r="H37" s="487"/>
      <c r="I37" s="486" t="str">
        <f>IF(I$34="","",INDEX($AC$7:$AE$31,MATCH(I$34,$H$7:$H$31,0),3))</f>
        <v/>
      </c>
      <c r="J37" s="486"/>
      <c r="K37" s="487"/>
      <c r="L37" s="486" t="str">
        <f>IF(L$34="","",INDEX($AC$7:$AE$31,MATCH(L$34,$H$7:$H$31,0),3))</f>
        <v/>
      </c>
      <c r="M37" s="486"/>
      <c r="N37" s="487"/>
      <c r="O37" s="486" t="str">
        <f>IF(O$34="","",INDEX($AC$7:$AE$31,MATCH(O$34,$H$7:$H$31,0),3))</f>
        <v/>
      </c>
      <c r="P37" s="486"/>
      <c r="Q37" s="487"/>
      <c r="R37" s="486" t="str">
        <f>IF(R$34="","",INDEX($AC$7:$AE$31,MATCH(R$34,$H$7:$H$31,0),3))</f>
        <v/>
      </c>
      <c r="S37" s="486"/>
      <c r="T37" s="487"/>
      <c r="U37" s="528" t="str">
        <f>IF(U$34="","",INDEX($AC$7:$AE$31,MATCH(U$34,$H$7:$H$31,0),3))</f>
        <v/>
      </c>
      <c r="V37" s="486"/>
      <c r="W37" s="487"/>
      <c r="X37" s="528" t="str">
        <f>IF(X$34="","",INDEX($AC$7:$AE$31,MATCH(X$34,$H$7:$H$31,0),3))</f>
        <v/>
      </c>
      <c r="Y37" s="486"/>
      <c r="Z37" s="487"/>
      <c r="AA37" s="199"/>
      <c r="AJ37" s="87">
        <v>36</v>
      </c>
    </row>
    <row r="38" spans="2:36">
      <c r="AJ38" s="87">
        <v>37</v>
      </c>
    </row>
    <row r="39" spans="2:36">
      <c r="AJ39" s="87">
        <v>38</v>
      </c>
    </row>
    <row r="40" spans="2:36">
      <c r="AJ40" s="87">
        <v>39</v>
      </c>
    </row>
    <row r="41" spans="2:36">
      <c r="AJ41" s="87">
        <v>40</v>
      </c>
    </row>
    <row r="42" spans="2:36">
      <c r="AJ42" s="87">
        <v>41</v>
      </c>
    </row>
    <row r="43" spans="2:36">
      <c r="AJ43" s="87">
        <v>42</v>
      </c>
    </row>
    <row r="44" spans="2:36">
      <c r="AJ44" s="87">
        <v>43</v>
      </c>
    </row>
    <row r="45" spans="2:36">
      <c r="AJ45" s="87">
        <v>44</v>
      </c>
    </row>
    <row r="46" spans="2:36">
      <c r="AJ46" s="87">
        <v>45</v>
      </c>
    </row>
    <row r="47" spans="2:36">
      <c r="AJ47" s="87">
        <v>46</v>
      </c>
    </row>
    <row r="48" spans="2:36">
      <c r="AJ48" s="87">
        <v>47</v>
      </c>
    </row>
    <row r="49" spans="36:36">
      <c r="AJ49" s="87">
        <v>48</v>
      </c>
    </row>
    <row r="50" spans="36:36">
      <c r="AJ50" s="87">
        <v>49</v>
      </c>
    </row>
    <row r="51" spans="36:36">
      <c r="AJ51" s="87">
        <v>50</v>
      </c>
    </row>
    <row r="52" spans="36:36">
      <c r="AJ52" s="87">
        <v>51</v>
      </c>
    </row>
    <row r="53" spans="36:36">
      <c r="AJ53" s="87">
        <v>52</v>
      </c>
    </row>
    <row r="54" spans="36:36">
      <c r="AJ54" s="87">
        <v>53</v>
      </c>
    </row>
    <row r="55" spans="36:36">
      <c r="AJ55" s="87">
        <v>54</v>
      </c>
    </row>
    <row r="56" spans="36:36">
      <c r="AJ56" s="87">
        <v>55</v>
      </c>
    </row>
    <row r="57" spans="36:36">
      <c r="AJ57" s="87">
        <v>56</v>
      </c>
    </row>
    <row r="58" spans="36:36">
      <c r="AJ58" s="87">
        <v>57</v>
      </c>
    </row>
    <row r="59" spans="36:36">
      <c r="AJ59" s="87">
        <v>58</v>
      </c>
    </row>
    <row r="60" spans="36:36">
      <c r="AJ60" s="87">
        <v>59</v>
      </c>
    </row>
    <row r="61" spans="36:36">
      <c r="AJ61" s="87">
        <v>60</v>
      </c>
    </row>
    <row r="62" spans="36:36">
      <c r="AJ62" s="87">
        <v>61</v>
      </c>
    </row>
    <row r="63" spans="36:36">
      <c r="AJ63" s="87">
        <v>62</v>
      </c>
    </row>
    <row r="64" spans="36:36">
      <c r="AJ64" s="87">
        <v>63</v>
      </c>
    </row>
    <row r="65" spans="36:36">
      <c r="AJ65" s="87">
        <v>64</v>
      </c>
    </row>
    <row r="66" spans="36:36">
      <c r="AJ66" s="87">
        <v>65</v>
      </c>
    </row>
    <row r="67" spans="36:36">
      <c r="AJ67" s="87">
        <v>66</v>
      </c>
    </row>
    <row r="68" spans="36:36">
      <c r="AJ68" s="87">
        <v>67</v>
      </c>
    </row>
    <row r="69" spans="36:36">
      <c r="AJ69" s="87">
        <v>68</v>
      </c>
    </row>
    <row r="70" spans="36:36">
      <c r="AJ70" s="87">
        <v>69</v>
      </c>
    </row>
    <row r="71" spans="36:36">
      <c r="AJ71" s="87">
        <v>70</v>
      </c>
    </row>
    <row r="72" spans="36:36">
      <c r="AJ72" s="87">
        <v>71</v>
      </c>
    </row>
    <row r="73" spans="36:36">
      <c r="AJ73" s="87">
        <v>72</v>
      </c>
    </row>
    <row r="74" spans="36:36">
      <c r="AJ74" s="87">
        <v>73</v>
      </c>
    </row>
    <row r="75" spans="36:36">
      <c r="AJ75" s="87">
        <v>74</v>
      </c>
    </row>
    <row r="76" spans="36:36">
      <c r="AJ76" s="87">
        <v>75</v>
      </c>
    </row>
    <row r="77" spans="36:36">
      <c r="AJ77" s="87">
        <v>76</v>
      </c>
    </row>
    <row r="78" spans="36:36">
      <c r="AJ78" s="87">
        <v>77</v>
      </c>
    </row>
    <row r="79" spans="36:36">
      <c r="AJ79" s="87">
        <v>78</v>
      </c>
    </row>
    <row r="80" spans="36:36">
      <c r="AJ80" s="87">
        <v>79</v>
      </c>
    </row>
    <row r="81" spans="36:36">
      <c r="AJ81" s="87">
        <v>80</v>
      </c>
    </row>
    <row r="82" spans="36:36">
      <c r="AJ82" s="87">
        <v>81</v>
      </c>
    </row>
    <row r="83" spans="36:36">
      <c r="AJ83" s="87">
        <v>82</v>
      </c>
    </row>
    <row r="84" spans="36:36">
      <c r="AJ84" s="87">
        <v>83</v>
      </c>
    </row>
    <row r="85" spans="36:36">
      <c r="AJ85" s="87">
        <v>84</v>
      </c>
    </row>
    <row r="86" spans="36:36">
      <c r="AJ86" s="87">
        <v>85</v>
      </c>
    </row>
    <row r="87" spans="36:36">
      <c r="AJ87" s="87">
        <v>86</v>
      </c>
    </row>
    <row r="88" spans="36:36">
      <c r="AJ88" s="87">
        <v>87</v>
      </c>
    </row>
    <row r="89" spans="36:36">
      <c r="AJ89" s="87">
        <v>88</v>
      </c>
    </row>
    <row r="90" spans="36:36">
      <c r="AJ90" s="87">
        <v>89</v>
      </c>
    </row>
    <row r="91" spans="36:36">
      <c r="AJ91" s="87">
        <v>90</v>
      </c>
    </row>
    <row r="92" spans="36:36">
      <c r="AJ92" s="87">
        <v>91</v>
      </c>
    </row>
    <row r="93" spans="36:36">
      <c r="AJ93" s="87">
        <v>92</v>
      </c>
    </row>
    <row r="94" spans="36:36">
      <c r="AJ94" s="87">
        <v>93</v>
      </c>
    </row>
    <row r="95" spans="36:36">
      <c r="AJ95" s="87">
        <v>94</v>
      </c>
    </row>
    <row r="96" spans="36:36">
      <c r="AJ96" s="87">
        <v>95</v>
      </c>
    </row>
    <row r="97" spans="36:36">
      <c r="AJ97" s="87">
        <v>96</v>
      </c>
    </row>
    <row r="98" spans="36:36">
      <c r="AJ98" s="87">
        <v>97</v>
      </c>
    </row>
    <row r="99" spans="36:36">
      <c r="AJ99" s="87">
        <v>98</v>
      </c>
    </row>
    <row r="100" spans="36:36">
      <c r="AJ100" s="87">
        <v>99</v>
      </c>
    </row>
    <row r="101" spans="36:36">
      <c r="AJ101" s="87">
        <v>100</v>
      </c>
    </row>
    <row r="102" spans="36:36">
      <c r="AJ102" s="87"/>
    </row>
    <row r="103" spans="36:36">
      <c r="AJ103" s="87"/>
    </row>
    <row r="104" spans="36:36">
      <c r="AJ104" s="87"/>
    </row>
  </sheetData>
  <sheetProtection sheet="1" objects="1" scenarios="1"/>
  <mergeCells count="92">
    <mergeCell ref="X37:Z37"/>
    <mergeCell ref="U35:W35"/>
    <mergeCell ref="BH2:BH6"/>
    <mergeCell ref="AD4:AD6"/>
    <mergeCell ref="AE4:AE6"/>
    <mergeCell ref="Y3:Z3"/>
    <mergeCell ref="AC4:AC6"/>
    <mergeCell ref="W4:W6"/>
    <mergeCell ref="X4:X6"/>
    <mergeCell ref="Y1:AA2"/>
    <mergeCell ref="W3:X3"/>
    <mergeCell ref="Y34:Z34"/>
    <mergeCell ref="X35:Z35"/>
    <mergeCell ref="X36:Z36"/>
    <mergeCell ref="AA4:AA6"/>
    <mergeCell ref="Y4:Y6"/>
    <mergeCell ref="G34:H34"/>
    <mergeCell ref="S34:T34"/>
    <mergeCell ref="O37:Q37"/>
    <mergeCell ref="R35:T35"/>
    <mergeCell ref="O35:Q35"/>
    <mergeCell ref="F36:H36"/>
    <mergeCell ref="P34:Q34"/>
    <mergeCell ref="L37:N37"/>
    <mergeCell ref="J34:K34"/>
    <mergeCell ref="M34:N34"/>
    <mergeCell ref="L36:N36"/>
    <mergeCell ref="I35:K35"/>
    <mergeCell ref="I37:K37"/>
    <mergeCell ref="I36:K36"/>
    <mergeCell ref="L35:N35"/>
    <mergeCell ref="R36:T36"/>
    <mergeCell ref="R37:T37"/>
    <mergeCell ref="O36:Q36"/>
    <mergeCell ref="U37:W37"/>
    <mergeCell ref="V34:W34"/>
    <mergeCell ref="U36:W36"/>
    <mergeCell ref="Z4:Z6"/>
    <mergeCell ref="R5:R6"/>
    <mergeCell ref="K4:K6"/>
    <mergeCell ref="V4:V6"/>
    <mergeCell ref="S4:S6"/>
    <mergeCell ref="U4:U6"/>
    <mergeCell ref="O5:Q5"/>
    <mergeCell ref="N4:R4"/>
    <mergeCell ref="B13:G13"/>
    <mergeCell ref="J4:J6"/>
    <mergeCell ref="B3:I3"/>
    <mergeCell ref="B8:G8"/>
    <mergeCell ref="E1:H1"/>
    <mergeCell ref="H4:H6"/>
    <mergeCell ref="J3:U3"/>
    <mergeCell ref="N5:N6"/>
    <mergeCell ref="L4:L6"/>
    <mergeCell ref="B4:G6"/>
    <mergeCell ref="B7:G7"/>
    <mergeCell ref="K1:L1"/>
    <mergeCell ref="B1:D1"/>
    <mergeCell ref="K2:L2"/>
    <mergeCell ref="O1:X2"/>
    <mergeCell ref="B27:G27"/>
    <mergeCell ref="B31:G31"/>
    <mergeCell ref="B23:G23"/>
    <mergeCell ref="B30:G30"/>
    <mergeCell ref="B34:C37"/>
    <mergeCell ref="B24:G24"/>
    <mergeCell ref="B25:G25"/>
    <mergeCell ref="B26:G26"/>
    <mergeCell ref="B32:I32"/>
    <mergeCell ref="B29:G29"/>
    <mergeCell ref="B28:G28"/>
    <mergeCell ref="D35:E35"/>
    <mergeCell ref="F37:H37"/>
    <mergeCell ref="D37:E37"/>
    <mergeCell ref="F35:H35"/>
    <mergeCell ref="D36:E36"/>
    <mergeCell ref="B19:G19"/>
    <mergeCell ref="B21:G21"/>
    <mergeCell ref="B22:G22"/>
    <mergeCell ref="B15:G15"/>
    <mergeCell ref="T4:T6"/>
    <mergeCell ref="B17:G17"/>
    <mergeCell ref="B16:G16"/>
    <mergeCell ref="B10:G10"/>
    <mergeCell ref="B20:G20"/>
    <mergeCell ref="B12:G12"/>
    <mergeCell ref="B18:G18"/>
    <mergeCell ref="B9:G9"/>
    <mergeCell ref="B11:G11"/>
    <mergeCell ref="B14:G14"/>
    <mergeCell ref="M4:M6"/>
    <mergeCell ref="I4:I6"/>
  </mergeCells>
  <phoneticPr fontId="2"/>
  <conditionalFormatting sqref="B7:AE7">
    <cfRule type="expression" dxfId="1404" priority="28" stopIfTrue="1">
      <formula>$I$7=6</formula>
    </cfRule>
  </conditionalFormatting>
  <conditionalFormatting sqref="B8:AE8">
    <cfRule type="expression" dxfId="1403" priority="27" stopIfTrue="1">
      <formula>$I$8=6</formula>
    </cfRule>
  </conditionalFormatting>
  <conditionalFormatting sqref="B9:AE9">
    <cfRule type="expression" dxfId="1402" priority="26" stopIfTrue="1">
      <formula>$I$9=6</formula>
    </cfRule>
  </conditionalFormatting>
  <conditionalFormatting sqref="B10:AE10">
    <cfRule type="expression" dxfId="1401" priority="25" stopIfTrue="1">
      <formula>$I$10=6</formula>
    </cfRule>
  </conditionalFormatting>
  <conditionalFormatting sqref="B11:AE11">
    <cfRule type="expression" dxfId="1400" priority="24" stopIfTrue="1">
      <formula>$I$11=6</formula>
    </cfRule>
  </conditionalFormatting>
  <conditionalFormatting sqref="B12:AE12">
    <cfRule type="expression" dxfId="1399" priority="23" stopIfTrue="1">
      <formula>$I$12=6</formula>
    </cfRule>
  </conditionalFormatting>
  <conditionalFormatting sqref="B13:AE13">
    <cfRule type="expression" dxfId="1398" priority="22" stopIfTrue="1">
      <formula>$I$13=6</formula>
    </cfRule>
  </conditionalFormatting>
  <conditionalFormatting sqref="B14:AE14">
    <cfRule type="expression" dxfId="1397" priority="21" stopIfTrue="1">
      <formula>$I$14=6</formula>
    </cfRule>
  </conditionalFormatting>
  <conditionalFormatting sqref="B15:AE15">
    <cfRule type="expression" dxfId="1396" priority="20" stopIfTrue="1">
      <formula>$I$15=6</formula>
    </cfRule>
  </conditionalFormatting>
  <conditionalFormatting sqref="B16:AE16">
    <cfRule type="expression" dxfId="1395" priority="19" stopIfTrue="1">
      <formula>$I$16=6</formula>
    </cfRule>
  </conditionalFormatting>
  <conditionalFormatting sqref="B17:AE17">
    <cfRule type="expression" dxfId="1394" priority="18" stopIfTrue="1">
      <formula>$I$17=6</formula>
    </cfRule>
  </conditionalFormatting>
  <conditionalFormatting sqref="B18:AE18">
    <cfRule type="expression" dxfId="1393" priority="17" stopIfTrue="1">
      <formula>$I$18=6</formula>
    </cfRule>
  </conditionalFormatting>
  <conditionalFormatting sqref="B19:AE19">
    <cfRule type="expression" dxfId="1392" priority="16" stopIfTrue="1">
      <formula>$I$19=6</formula>
    </cfRule>
  </conditionalFormatting>
  <conditionalFormatting sqref="B20:AE20">
    <cfRule type="expression" dxfId="1391" priority="15" stopIfTrue="1">
      <formula>$I$20=6</formula>
    </cfRule>
  </conditionalFormatting>
  <conditionalFormatting sqref="B21:AE21">
    <cfRule type="expression" dxfId="1390" priority="14" stopIfTrue="1">
      <formula>$I$21=6</formula>
    </cfRule>
  </conditionalFormatting>
  <conditionalFormatting sqref="B22:AE22">
    <cfRule type="expression" dxfId="1389" priority="13" stopIfTrue="1">
      <formula>$I$22=6</formula>
    </cfRule>
  </conditionalFormatting>
  <conditionalFormatting sqref="B23:AE23">
    <cfRule type="expression" dxfId="1388" priority="12" stopIfTrue="1">
      <formula>$I$23=6</formula>
    </cfRule>
  </conditionalFormatting>
  <conditionalFormatting sqref="B24:AE24">
    <cfRule type="expression" dxfId="1387" priority="11" stopIfTrue="1">
      <formula>$I$24=6</formula>
    </cfRule>
  </conditionalFormatting>
  <conditionalFormatting sqref="B25:AE25">
    <cfRule type="expression" dxfId="1386" priority="10" stopIfTrue="1">
      <formula>$I$25=6</formula>
    </cfRule>
  </conditionalFormatting>
  <conditionalFormatting sqref="B26:AE26">
    <cfRule type="expression" dxfId="1385" priority="9" stopIfTrue="1">
      <formula>$I$26=6</formula>
    </cfRule>
  </conditionalFormatting>
  <conditionalFormatting sqref="B27:AE27">
    <cfRule type="expression" dxfId="1384" priority="8" stopIfTrue="1">
      <formula>$I$27=6</formula>
    </cfRule>
  </conditionalFormatting>
  <conditionalFormatting sqref="B28:AE28">
    <cfRule type="expression" dxfId="1383" priority="7" stopIfTrue="1">
      <formula>$I$28=6</formula>
    </cfRule>
  </conditionalFormatting>
  <conditionalFormatting sqref="B29:AE29">
    <cfRule type="expression" dxfId="1382" priority="6" stopIfTrue="1">
      <formula>$I$29</formula>
    </cfRule>
  </conditionalFormatting>
  <conditionalFormatting sqref="B30:AE30">
    <cfRule type="expression" dxfId="1381" priority="5" stopIfTrue="1">
      <formula>$I$30</formula>
    </cfRule>
  </conditionalFormatting>
  <conditionalFormatting sqref="B31:AE31">
    <cfRule type="expression" dxfId="1380" priority="4" stopIfTrue="1">
      <formula>$I$31=6</formula>
    </cfRule>
  </conditionalFormatting>
  <dataValidations count="6">
    <dataValidation type="list" allowBlank="1" showInputMessage="1" showErrorMessage="1" sqref="W3:X3">
      <formula1>$AG$2:$AG$3</formula1>
    </dataValidation>
    <dataValidation type="list" allowBlank="1" showInputMessage="1" showErrorMessage="1" sqref="I7:I27">
      <formula1>$AJ$2:$AJ$7</formula1>
    </dataValidation>
    <dataValidation type="list" allowBlank="1" showInputMessage="1" showErrorMessage="1" sqref="H7:H31">
      <formula1>$AJ$1:$AJ$101</formula1>
    </dataValidation>
    <dataValidation type="list" allowBlank="1" showInputMessage="1" showErrorMessage="1" sqref="AA3">
      <formula1>$AO$4:$AO$23</formula1>
    </dataValidation>
    <dataValidation type="list" allowBlank="1" showInputMessage="1" showErrorMessage="1" sqref="I34 U34 F34 R34 O34 L34 X34">
      <formula1>$H$7:$H$31</formula1>
    </dataValidation>
    <dataValidation type="list" allowBlank="1" showInputMessage="1" showErrorMessage="1" sqref="O1:X2">
      <formula1>$AP$1:$AP$2</formula1>
    </dataValidation>
  </dataValidations>
  <hyperlinks>
    <hyperlink ref="BB7" location="'1'!Print_Area" display="'1'!Print_Area"/>
    <hyperlink ref="BB8" location="'2'!Print_Area" display="'2'!Print_Area"/>
    <hyperlink ref="BB9" location="'3'!Print_Area" display="'3'!Print_Area"/>
    <hyperlink ref="BB10" location="'4'!Print_Area" display="'4'!Print_Area"/>
    <hyperlink ref="BB11" location="'5'!Print_Area" display="'5'!Print_Area"/>
    <hyperlink ref="BB12" location="'6'!Print_Area" display="'6'!Print_Area"/>
    <hyperlink ref="BB13" location="'7'!Print_Area" display="'7'!Print_Area"/>
    <hyperlink ref="BB14" location="'8'!Print_Area" display="'8'!Print_Area"/>
    <hyperlink ref="BB15" location="'9'!Print_Area" display="'9'!Print_Area"/>
    <hyperlink ref="BB16" location="'10'!Print_Area" display="'10'!Print_Area"/>
    <hyperlink ref="BB17" location="'11'!Print_Area" display="'11'!Print_Area"/>
    <hyperlink ref="BB18" location="'12'!Print_Area" display="'12'!Print_Area"/>
    <hyperlink ref="BB19" location="'13'!Print_Area" display="'13'!Print_Area"/>
    <hyperlink ref="BB20" location="集計!A1" display="集計!A1"/>
    <hyperlink ref="BB21" location="'15'!Print_Area" display="'15'!Print_Area"/>
    <hyperlink ref="BH7" location="'対戦表＜Ａブロック＞'!A1" display="A"/>
    <hyperlink ref="BH8" location="'対戦表＜Bブロック＞'!A1" display="B"/>
    <hyperlink ref="BH10" location="'新人対戦表＜Ａブロック＞'!A1" display=""/>
    <hyperlink ref="BH11" location="'新人対戦表＜Bブロック＞ '!A1" display=""/>
  </hyperlinks>
  <printOptions horizontalCentered="1" verticalCentered="1"/>
  <pageMargins left="0.78740157480314965" right="0.78740157480314965" top="0.39370078740157483" bottom="0.39370078740157483" header="0.35433070866141736" footer="0.23622047244094491"/>
  <pageSetup paperSize="9" scale="60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CF33"/>
  <sheetViews>
    <sheetView showGridLines="0" showRowColHeaders="0" view="pageBreakPreview" zoomScale="60" zoomScaleNormal="5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I3" sqref="BI3"/>
    </sheetView>
  </sheetViews>
  <sheetFormatPr defaultRowHeight="20.25" customHeight="1"/>
  <cols>
    <col min="1" max="1" width="4.375" style="134" customWidth="1"/>
    <col min="2" max="2" width="17" style="134" bestFit="1" customWidth="1"/>
    <col min="3" max="3" width="4" style="134" customWidth="1"/>
    <col min="4" max="4" width="2.875" style="134" customWidth="1"/>
    <col min="5" max="6" width="4" style="134" customWidth="1"/>
    <col min="7" max="7" width="2.875" style="134" customWidth="1"/>
    <col min="8" max="9" width="4" style="134" customWidth="1"/>
    <col min="10" max="10" width="2.875" style="134" customWidth="1"/>
    <col min="11" max="12" width="4" style="134" customWidth="1"/>
    <col min="13" max="13" width="2.875" style="134" customWidth="1"/>
    <col min="14" max="15" width="4" style="134" customWidth="1"/>
    <col min="16" max="16" width="2.875" style="134" customWidth="1"/>
    <col min="17" max="18" width="4" style="134" customWidth="1"/>
    <col min="19" max="19" width="2.875" style="134" customWidth="1"/>
    <col min="20" max="21" width="4" style="134" customWidth="1"/>
    <col min="22" max="22" width="2.875" style="134" customWidth="1"/>
    <col min="23" max="24" width="4" style="134" customWidth="1"/>
    <col min="25" max="25" width="2.875" style="134" customWidth="1"/>
    <col min="26" max="27" width="4" style="134" customWidth="1"/>
    <col min="28" max="28" width="2.875" style="134" customWidth="1"/>
    <col min="29" max="30" width="4" style="134" customWidth="1"/>
    <col min="31" max="31" width="2.875" style="134" customWidth="1"/>
    <col min="32" max="33" width="4" style="134" customWidth="1"/>
    <col min="34" max="34" width="2.875" style="134" customWidth="1"/>
    <col min="35" max="36" width="4" style="134" customWidth="1"/>
    <col min="37" max="37" width="2.875" style="134" customWidth="1"/>
    <col min="38" max="39" width="4" style="134" customWidth="1"/>
    <col min="40" max="40" width="2.875" style="134" customWidth="1"/>
    <col min="41" max="42" width="4" style="134" customWidth="1"/>
    <col min="43" max="43" width="2.875" style="134" customWidth="1"/>
    <col min="44" max="45" width="4" style="134" customWidth="1"/>
    <col min="46" max="46" width="2.875" style="134" customWidth="1"/>
    <col min="47" max="47" width="4" style="134" customWidth="1"/>
    <col min="48" max="48" width="0.875" style="134" customWidth="1"/>
    <col min="49" max="54" width="9" style="134"/>
    <col min="55" max="55" width="9" style="350"/>
    <col min="56" max="56" width="9" style="134"/>
    <col min="57" max="58" width="9" style="134" hidden="1" customWidth="1"/>
    <col min="59" max="59" width="9" style="367" customWidth="1"/>
    <col min="60" max="67" width="9" style="367"/>
    <col min="68" max="82" width="3.875" style="367" hidden="1" customWidth="1"/>
    <col min="83" max="84" width="9" style="367"/>
    <col min="85" max="16384" width="9" style="134"/>
  </cols>
  <sheetData>
    <row r="1" spans="1:84" ht="24">
      <c r="C1" s="573" t="str">
        <f ca="1">集計!AP1</f>
        <v>第32回愛名卒業親善大会</v>
      </c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</row>
    <row r="2" spans="1:84" ht="13.5">
      <c r="A2" s="585" t="s">
        <v>140</v>
      </c>
      <c r="B2" s="586"/>
      <c r="C2" s="574">
        <v>1</v>
      </c>
      <c r="D2" s="574"/>
      <c r="E2" s="574"/>
      <c r="F2" s="574">
        <v>2</v>
      </c>
      <c r="G2" s="574"/>
      <c r="H2" s="574"/>
      <c r="I2" s="574">
        <v>3</v>
      </c>
      <c r="J2" s="574"/>
      <c r="K2" s="574"/>
      <c r="L2" s="574">
        <v>4</v>
      </c>
      <c r="M2" s="574"/>
      <c r="N2" s="574"/>
      <c r="O2" s="574">
        <v>5</v>
      </c>
      <c r="P2" s="574"/>
      <c r="Q2" s="574"/>
      <c r="R2" s="574">
        <v>6</v>
      </c>
      <c r="S2" s="574"/>
      <c r="T2" s="574"/>
      <c r="U2" s="574">
        <v>7</v>
      </c>
      <c r="V2" s="574"/>
      <c r="W2" s="574"/>
      <c r="X2" s="574">
        <v>8</v>
      </c>
      <c r="Y2" s="574"/>
      <c r="Z2" s="574"/>
      <c r="AA2" s="574">
        <v>9</v>
      </c>
      <c r="AB2" s="574"/>
      <c r="AC2" s="574"/>
      <c r="AD2" s="574">
        <v>10</v>
      </c>
      <c r="AE2" s="574"/>
      <c r="AF2" s="574"/>
      <c r="AG2" s="574">
        <v>11</v>
      </c>
      <c r="AH2" s="574"/>
      <c r="AI2" s="574"/>
      <c r="AJ2" s="574">
        <v>12</v>
      </c>
      <c r="AK2" s="574"/>
      <c r="AL2" s="574"/>
      <c r="AM2" s="574">
        <v>13</v>
      </c>
      <c r="AN2" s="574"/>
      <c r="AO2" s="574"/>
      <c r="AP2" s="574">
        <v>14</v>
      </c>
      <c r="AQ2" s="574"/>
      <c r="AR2" s="574"/>
      <c r="AS2" s="574">
        <v>15</v>
      </c>
      <c r="AT2" s="574"/>
      <c r="AU2" s="574"/>
      <c r="AW2" s="580" t="s">
        <v>61</v>
      </c>
      <c r="AX2" s="580" t="s">
        <v>64</v>
      </c>
      <c r="AY2" s="580" t="s">
        <v>63</v>
      </c>
      <c r="AZ2" s="580" t="s">
        <v>76</v>
      </c>
      <c r="BA2" s="580" t="s">
        <v>77</v>
      </c>
      <c r="BB2" s="580" t="s">
        <v>78</v>
      </c>
      <c r="BC2" s="590" t="s">
        <v>79</v>
      </c>
      <c r="BG2" s="367">
        <f>SUM(BH2:BN2)</f>
        <v>14</v>
      </c>
      <c r="BH2" s="368">
        <v>0</v>
      </c>
      <c r="BI2" s="368">
        <v>3</v>
      </c>
      <c r="BJ2" s="368">
        <v>3</v>
      </c>
      <c r="BK2" s="368">
        <v>3</v>
      </c>
      <c r="BL2" s="368">
        <v>3</v>
      </c>
      <c r="BM2" s="368">
        <v>2</v>
      </c>
      <c r="BN2" s="368">
        <v>0</v>
      </c>
    </row>
    <row r="3" spans="1:84" s="135" customFormat="1" ht="20.25" customHeight="1">
      <c r="A3" s="587"/>
      <c r="B3" s="588"/>
      <c r="C3" s="582" t="str">
        <f>B4</f>
        <v>愛知ベースボールクラブジュニア</v>
      </c>
      <c r="D3" s="582"/>
      <c r="E3" s="582"/>
      <c r="F3" s="582" t="str">
        <f>B6</f>
        <v>ポルテベースボールクラブ</v>
      </c>
      <c r="G3" s="582"/>
      <c r="H3" s="582"/>
      <c r="I3" s="582" t="str">
        <f>B8</f>
        <v>梅森ジャガーズ</v>
      </c>
      <c r="J3" s="582"/>
      <c r="K3" s="582"/>
      <c r="L3" s="582" t="str">
        <f>B10</f>
        <v>日進キッコローズ</v>
      </c>
      <c r="M3" s="582"/>
      <c r="N3" s="582"/>
      <c r="O3" s="582" t="str">
        <f>B12</f>
        <v>長久手少年野球クラブＡ１</v>
      </c>
      <c r="P3" s="582"/>
      <c r="Q3" s="582"/>
      <c r="R3" s="582" t="str">
        <f>B14</f>
        <v>Ｐ－Ｂｏｙ’s</v>
      </c>
      <c r="S3" s="582"/>
      <c r="T3" s="582"/>
      <c r="U3" s="582" t="str">
        <f>B16</f>
        <v>八事ナゲッツ</v>
      </c>
      <c r="V3" s="582"/>
      <c r="W3" s="582"/>
      <c r="X3" s="582" t="str">
        <f>B18</f>
        <v>黒笹少年野球クラブ</v>
      </c>
      <c r="Y3" s="582"/>
      <c r="Z3" s="582"/>
      <c r="AA3" s="582" t="str">
        <f>B20</f>
        <v>ペイ・フォワード</v>
      </c>
      <c r="AB3" s="582"/>
      <c r="AC3" s="582"/>
      <c r="AD3" s="582" t="str">
        <f>B22</f>
        <v>瀬古オンリーワン</v>
      </c>
      <c r="AE3" s="582"/>
      <c r="AF3" s="582"/>
      <c r="AG3" s="582" t="str">
        <f>B24</f>
        <v>植田ファイターズ</v>
      </c>
      <c r="AH3" s="582"/>
      <c r="AI3" s="582"/>
      <c r="AJ3" s="582" t="str">
        <f>B26</f>
        <v>甚目寺レッドタイガース</v>
      </c>
      <c r="AK3" s="582"/>
      <c r="AL3" s="582"/>
      <c r="AM3" s="582" t="str">
        <f>IF(B28="","",B28)</f>
        <v>緑ヶ丘ウィングス</v>
      </c>
      <c r="AN3" s="582"/>
      <c r="AO3" s="582"/>
      <c r="AP3" s="582" t="str">
        <f>IF(B30="","",B30)</f>
        <v>グレートピジョン</v>
      </c>
      <c r="AQ3" s="582"/>
      <c r="AR3" s="582"/>
      <c r="AS3" s="582" t="str">
        <f>IF(B32="","",B32)</f>
        <v>ＴＭジュニア</v>
      </c>
      <c r="AT3" s="582"/>
      <c r="AU3" s="582"/>
      <c r="AV3" s="579"/>
      <c r="AW3" s="581"/>
      <c r="AX3" s="581"/>
      <c r="AY3" s="581"/>
      <c r="AZ3" s="581"/>
      <c r="BA3" s="581"/>
      <c r="BB3" s="581"/>
      <c r="BC3" s="591"/>
      <c r="BG3" s="369" t="s">
        <v>175</v>
      </c>
      <c r="BH3" s="370" t="s">
        <v>176</v>
      </c>
      <c r="BI3" s="370" t="s">
        <v>177</v>
      </c>
      <c r="BJ3" s="370" t="s">
        <v>178</v>
      </c>
      <c r="BK3" s="370" t="s">
        <v>179</v>
      </c>
      <c r="BL3" s="370" t="s">
        <v>180</v>
      </c>
      <c r="BM3" s="370" t="s">
        <v>181</v>
      </c>
      <c r="BN3" s="370" t="s">
        <v>182</v>
      </c>
      <c r="BO3" s="370"/>
      <c r="BP3" s="135">
        <v>1</v>
      </c>
      <c r="BQ3" s="135">
        <v>2</v>
      </c>
      <c r="BR3" s="135">
        <v>3</v>
      </c>
      <c r="BS3" s="135">
        <v>4</v>
      </c>
      <c r="BT3" s="135">
        <v>5</v>
      </c>
      <c r="BU3" s="135">
        <v>6</v>
      </c>
      <c r="BV3" s="135">
        <v>7</v>
      </c>
      <c r="BW3" s="135">
        <v>8</v>
      </c>
      <c r="BX3" s="135">
        <v>9</v>
      </c>
      <c r="BY3" s="135">
        <v>10</v>
      </c>
      <c r="BZ3" s="135">
        <v>11</v>
      </c>
      <c r="CA3" s="135">
        <v>12</v>
      </c>
      <c r="CB3" s="135">
        <v>13</v>
      </c>
      <c r="CC3" s="135">
        <v>14</v>
      </c>
      <c r="CD3" s="135">
        <v>15</v>
      </c>
    </row>
    <row r="4" spans="1:84" ht="30" customHeight="1">
      <c r="A4" s="574">
        <v>1</v>
      </c>
      <c r="B4" s="575" t="str">
        <f>'参加チーム(卒業)'!E16</f>
        <v>愛知ベースボールクラブジュニア</v>
      </c>
      <c r="C4" s="572"/>
      <c r="D4" s="572"/>
      <c r="E4" s="572"/>
      <c r="F4" s="195" t="s">
        <v>109</v>
      </c>
      <c r="G4" s="570" t="str">
        <f>IF(F5&gt;H5,"○",IF(F5&lt;H5,"●",IF(F5="","","△")))</f>
        <v/>
      </c>
      <c r="H4" s="571"/>
      <c r="I4" s="195" t="s">
        <v>109</v>
      </c>
      <c r="J4" s="570" t="str">
        <f>IF(I5&gt;K5,"○",IF(I5&lt;K5,"●",IF(I5="","","△")))</f>
        <v/>
      </c>
      <c r="K4" s="571"/>
      <c r="L4" s="195" t="s">
        <v>109</v>
      </c>
      <c r="M4" s="570" t="str">
        <f>IF(L5&gt;N5,"○",IF(L5&lt;N5,"●",IF(L5="","","△")))</f>
        <v/>
      </c>
      <c r="N4" s="571"/>
      <c r="O4" s="195" t="s">
        <v>109</v>
      </c>
      <c r="P4" s="570" t="str">
        <f>IF(O5&gt;Q5,"○",IF(O5&lt;Q5,"●",IF(O5="","","△")))</f>
        <v/>
      </c>
      <c r="Q4" s="571"/>
      <c r="R4" s="195" t="s">
        <v>109</v>
      </c>
      <c r="S4" s="570" t="str">
        <f>IF(R5&gt;T5,"○",IF(R5&lt;T5,"●",IF(R5="","","△")))</f>
        <v/>
      </c>
      <c r="T4" s="571"/>
      <c r="U4" s="195" t="s">
        <v>109</v>
      </c>
      <c r="V4" s="570" t="str">
        <f>IF(U5&gt;W5,"○",IF(U5&lt;W5,"●",IF(U5="","","△")))</f>
        <v/>
      </c>
      <c r="W4" s="571"/>
      <c r="X4" s="195" t="s">
        <v>109</v>
      </c>
      <c r="Y4" s="570" t="str">
        <f>IF(X5&gt;Z5,"○",IF(X5&lt;Z5,"●",IF(X5="","","△")))</f>
        <v/>
      </c>
      <c r="Z4" s="571"/>
      <c r="AA4" s="195" t="s">
        <v>109</v>
      </c>
      <c r="AB4" s="570" t="str">
        <f>IF(AA5&gt;AC5,"○",IF(AA5&lt;AC5,"●",IF(AA5="","","△")))</f>
        <v/>
      </c>
      <c r="AC4" s="571"/>
      <c r="AD4" s="195" t="s">
        <v>109</v>
      </c>
      <c r="AE4" s="570" t="str">
        <f>IF(AD5&gt;AF5,"○",IF(AD5&lt;AF5,"●",IF(AD5="","","△")))</f>
        <v/>
      </c>
      <c r="AF4" s="571"/>
      <c r="AG4" s="195" t="s">
        <v>109</v>
      </c>
      <c r="AH4" s="570" t="str">
        <f>IF(AG5&gt;AI5,"○",IF(AG5&lt;AI5,"●",IF(AG5="","","△")))</f>
        <v/>
      </c>
      <c r="AI4" s="571"/>
      <c r="AJ4" s="195" t="s">
        <v>109</v>
      </c>
      <c r="AK4" s="570" t="str">
        <f>IF(AJ5&gt;AL5,"○",IF(AJ5&lt;AL5,"●",IF(AJ5="","","△")))</f>
        <v/>
      </c>
      <c r="AL4" s="571"/>
      <c r="AM4" s="195" t="s">
        <v>109</v>
      </c>
      <c r="AN4" s="570" t="str">
        <f>IF(AM5&gt;AO5,"○",IF(AM5&lt;AO5,"●",IF(AM5="","","△")))</f>
        <v/>
      </c>
      <c r="AO4" s="571"/>
      <c r="AP4" s="195" t="s">
        <v>109</v>
      </c>
      <c r="AQ4" s="570" t="str">
        <f>IF(AP5&gt;AR5,"○",IF(AP5&lt;AR5,"●",IF(AP5="","","△")))</f>
        <v/>
      </c>
      <c r="AR4" s="571"/>
      <c r="AS4" s="195" t="s">
        <v>109</v>
      </c>
      <c r="AT4" s="570" t="str">
        <f>IF(AS5&gt;AU5,"○",IF(AS5&lt;AU5,"●",IF(AS5="","","△")))</f>
        <v/>
      </c>
      <c r="AU4" s="571"/>
      <c r="AV4" s="579"/>
      <c r="AW4" s="583">
        <f>COUNTIF($C4:$AU5,"○")</f>
        <v>0</v>
      </c>
      <c r="AX4" s="578">
        <f>COUNTIF($C4:$AU5,"●")</f>
        <v>0</v>
      </c>
      <c r="AY4" s="578">
        <f>COUNTIF($C4:$AU5,"△")</f>
        <v>0</v>
      </c>
      <c r="AZ4" s="576">
        <f>SUM(AS5,AP5,AM5,AJ5,AG5,AD5,AA5,X5,U5,R5,O5,L5,I5,F5,C5)</f>
        <v>0</v>
      </c>
      <c r="BA4" s="576">
        <f>SUM(AU5,AR5,AO5,AL5,AI5,AF5,AC5,Z5,W5,T5,Q5,N5,K5,H5,E5)</f>
        <v>0</v>
      </c>
      <c r="BB4" s="576">
        <f>AZ4-BA4</f>
        <v>0</v>
      </c>
      <c r="BC4" s="577" t="str">
        <f>IF(AND(AW4=0,AX4=0,AY4=0),"",RANK(BE4,BE$4:BE$33))</f>
        <v/>
      </c>
      <c r="BD4" s="373" t="str">
        <f>IF(BG4=0,MAX(C4,F4,I4,L4,O4,R4,U4,X4,AA4,AE4,AD4,AG4,AJ4,AM4,AP4,AS4),"")</f>
        <v/>
      </c>
      <c r="BE4" s="568">
        <f>IF(AND(AW4=0,AX4=0,AY4=0),-99999,100000*AW4+10000*AY4-BF4)</f>
        <v>-99999</v>
      </c>
      <c r="BF4" s="568">
        <f>RANK(BB4,BB$4:BB$33)</f>
        <v>1</v>
      </c>
      <c r="BG4" s="589">
        <f>$BG$2-SUM(BH4:BN5)</f>
        <v>14</v>
      </c>
      <c r="BH4" s="569">
        <f>COUNTIF($BP4:$CD5,BH$3)</f>
        <v>0</v>
      </c>
      <c r="BI4" s="569">
        <f t="shared" ref="BI4:BN4" si="0">COUNTIF($BP4:$CD5,BI$3)</f>
        <v>0</v>
      </c>
      <c r="BJ4" s="569">
        <f t="shared" si="0"/>
        <v>0</v>
      </c>
      <c r="BK4" s="569">
        <f t="shared" si="0"/>
        <v>0</v>
      </c>
      <c r="BL4" s="569">
        <f t="shared" si="0"/>
        <v>0</v>
      </c>
      <c r="BM4" s="569">
        <f t="shared" si="0"/>
        <v>0</v>
      </c>
      <c r="BN4" s="569">
        <f t="shared" si="0"/>
        <v>0</v>
      </c>
      <c r="BP4" s="568" t="str">
        <f>IF(OR(C4=0,C4="/"),"",MONTH(C4))</f>
        <v/>
      </c>
      <c r="BQ4" s="568" t="str">
        <f>IF(OR(F4=0,F4="/"),"",MONTH(F4))</f>
        <v/>
      </c>
      <c r="BR4" s="568" t="str">
        <f t="shared" ref="BR4" si="1">IF(OR(I4=0,I4="/"),"",MONTH(I4))</f>
        <v/>
      </c>
      <c r="BS4" s="568" t="str">
        <f t="shared" ref="BS4" si="2">IF(OR(L4=0,L4="/"),"",MONTH(L4))</f>
        <v/>
      </c>
      <c r="BT4" s="568" t="str">
        <f>IF(OR(O4=0,O4="/"),"",MONTH(O4))</f>
        <v/>
      </c>
      <c r="BU4" s="568" t="str">
        <f>IF(OR(R4=0,R4="/"),"",MONTH(R4))</f>
        <v/>
      </c>
      <c r="BV4" s="568" t="str">
        <f>IF(OR(U4=0,U4="/"),"",MONTH(U4))</f>
        <v/>
      </c>
      <c r="BW4" s="568" t="str">
        <f t="shared" ref="BW4" si="3">IF(OR(X4=0,X4="/"),"",MONTH(X4))</f>
        <v/>
      </c>
      <c r="BX4" s="568" t="str">
        <f t="shared" ref="BX4" si="4">IF(OR(AA4=0,AA4="/"),"",MONTH(AA4))</f>
        <v/>
      </c>
      <c r="BY4" s="568" t="str">
        <f t="shared" ref="BY4" si="5">IF(OR(AD4=0,AD4="/"),"",MONTH(AD4))</f>
        <v/>
      </c>
      <c r="BZ4" s="568" t="str">
        <f t="shared" ref="BZ4" si="6">IF(OR(AG4=0,AG4="/"),"",MONTH(AG4))</f>
        <v/>
      </c>
      <c r="CA4" s="568" t="str">
        <f>IF(OR(AJ4=0,AJ4="/"),"",MONTH(AJ4))</f>
        <v/>
      </c>
      <c r="CB4" s="568" t="str">
        <f t="shared" ref="CB4" si="7">IF(OR(AM4=0,AM4="/"),"",MONTH(AM4))</f>
        <v/>
      </c>
      <c r="CC4" s="568" t="str">
        <f t="shared" ref="CC4" si="8">IF(OR(AP4=0,AP4="/"),"",MONTH(AP4))</f>
        <v/>
      </c>
      <c r="CD4" s="568" t="str">
        <f t="shared" ref="CD4" si="9">IF(OR(AS4=0,AS4="/"),"",MONTH(AS4))</f>
        <v/>
      </c>
      <c r="CE4" s="568"/>
      <c r="CF4" s="568"/>
    </row>
    <row r="5" spans="1:84" ht="30" customHeight="1">
      <c r="A5" s="574"/>
      <c r="B5" s="575"/>
      <c r="C5" s="572"/>
      <c r="D5" s="572"/>
      <c r="E5" s="572"/>
      <c r="F5" s="136"/>
      <c r="G5" s="137" t="str">
        <f>IF(F5&gt;="","","－")</f>
        <v/>
      </c>
      <c r="H5" s="138"/>
      <c r="I5" s="136"/>
      <c r="J5" s="137" t="str">
        <f>IF(I5&gt;="","","－")</f>
        <v/>
      </c>
      <c r="K5" s="138"/>
      <c r="L5" s="136"/>
      <c r="M5" s="137" t="str">
        <f>IF(L5&gt;="","","－")</f>
        <v/>
      </c>
      <c r="N5" s="138"/>
      <c r="O5" s="136"/>
      <c r="P5" s="137" t="str">
        <f>IF(O5&gt;="","","－")</f>
        <v/>
      </c>
      <c r="Q5" s="138"/>
      <c r="R5" s="136"/>
      <c r="S5" s="137" t="str">
        <f>IF(R5&gt;="","","－")</f>
        <v/>
      </c>
      <c r="T5" s="138"/>
      <c r="U5" s="136"/>
      <c r="V5" s="137" t="str">
        <f>IF(U5&gt;="","","－")</f>
        <v/>
      </c>
      <c r="W5" s="138"/>
      <c r="X5" s="136"/>
      <c r="Y5" s="137" t="str">
        <f>IF(X5&gt;="","","－")</f>
        <v/>
      </c>
      <c r="Z5" s="138"/>
      <c r="AA5" s="136"/>
      <c r="AB5" s="137" t="str">
        <f>IF(AA5&gt;="","","－")</f>
        <v/>
      </c>
      <c r="AC5" s="138"/>
      <c r="AD5" s="136"/>
      <c r="AE5" s="137" t="str">
        <f>IF(AD5&gt;="","","－")</f>
        <v/>
      </c>
      <c r="AF5" s="138"/>
      <c r="AG5" s="136"/>
      <c r="AH5" s="137" t="str">
        <f>IF(AG5&gt;="","","－")</f>
        <v/>
      </c>
      <c r="AI5" s="138"/>
      <c r="AJ5" s="136"/>
      <c r="AK5" s="137" t="str">
        <f>IF(AJ5&gt;="","","－")</f>
        <v/>
      </c>
      <c r="AL5" s="138"/>
      <c r="AM5" s="136"/>
      <c r="AN5" s="137" t="str">
        <f>IF(AM5&gt;="","","－")</f>
        <v/>
      </c>
      <c r="AO5" s="138"/>
      <c r="AP5" s="136"/>
      <c r="AQ5" s="137" t="str">
        <f>IF(AP5&gt;="","","－")</f>
        <v/>
      </c>
      <c r="AR5" s="138"/>
      <c r="AS5" s="136"/>
      <c r="AT5" s="137" t="str">
        <f>IF(AS5&gt;="","","－")</f>
        <v/>
      </c>
      <c r="AU5" s="138"/>
      <c r="AV5" s="579"/>
      <c r="AW5" s="584"/>
      <c r="AX5" s="578"/>
      <c r="AY5" s="578"/>
      <c r="AZ5" s="576"/>
      <c r="BA5" s="576"/>
      <c r="BB5" s="576"/>
      <c r="BC5" s="577"/>
      <c r="BD5" s="373"/>
      <c r="BE5" s="568"/>
      <c r="BF5" s="568"/>
      <c r="BG5" s="589"/>
      <c r="BH5" s="569"/>
      <c r="BI5" s="569"/>
      <c r="BJ5" s="569"/>
      <c r="BK5" s="569"/>
      <c r="BL5" s="569"/>
      <c r="BM5" s="569"/>
      <c r="BN5" s="569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  <c r="CE5" s="568"/>
      <c r="CF5" s="568"/>
    </row>
    <row r="6" spans="1:84" ht="30" customHeight="1">
      <c r="A6" s="574">
        <v>2</v>
      </c>
      <c r="B6" s="575" t="str">
        <f>'参加チーム(卒業)'!E17</f>
        <v>ポルテベースボールクラブ</v>
      </c>
      <c r="C6" s="194" t="str">
        <f>IF(F4="","",F4)</f>
        <v>/</v>
      </c>
      <c r="D6" s="570" t="str">
        <f>IF(C7&gt;E7,"○",IF(C7&lt;E7,"●",IF(C7="","","△")))</f>
        <v/>
      </c>
      <c r="E6" s="571"/>
      <c r="F6" s="572"/>
      <c r="G6" s="572"/>
      <c r="H6" s="572"/>
      <c r="I6" s="195" t="s">
        <v>109</v>
      </c>
      <c r="J6" s="570" t="str">
        <f>IF(I7&gt;K7,"○",IF(I7&lt;K7,"●",IF(I7="","","△")))</f>
        <v/>
      </c>
      <c r="K6" s="571"/>
      <c r="L6" s="195" t="s">
        <v>109</v>
      </c>
      <c r="M6" s="570" t="str">
        <f>IF(L7&gt;N7,"○",IF(L7&lt;N7,"●",IF(L7="","","△")))</f>
        <v/>
      </c>
      <c r="N6" s="571"/>
      <c r="O6" s="195" t="s">
        <v>109</v>
      </c>
      <c r="P6" s="570" t="str">
        <f>IF(O7&gt;Q7,"○",IF(O7&lt;Q7,"●",IF(O7="","","△")))</f>
        <v/>
      </c>
      <c r="Q6" s="571"/>
      <c r="R6" s="195" t="s">
        <v>109</v>
      </c>
      <c r="S6" s="570" t="str">
        <f>IF(R7&gt;T7,"○",IF(R7&lt;T7,"●",IF(R7="","","△")))</f>
        <v/>
      </c>
      <c r="T6" s="571"/>
      <c r="U6" s="195" t="s">
        <v>109</v>
      </c>
      <c r="V6" s="570" t="str">
        <f>IF(U7&gt;W7,"○",IF(U7&lt;W7,"●",IF(U7="","","△")))</f>
        <v/>
      </c>
      <c r="W6" s="571"/>
      <c r="X6" s="195" t="s">
        <v>109</v>
      </c>
      <c r="Y6" s="570" t="str">
        <f>IF(X7&gt;Z7,"○",IF(X7&lt;Z7,"●",IF(X7="","","△")))</f>
        <v/>
      </c>
      <c r="Z6" s="571"/>
      <c r="AA6" s="195" t="s">
        <v>109</v>
      </c>
      <c r="AB6" s="570" t="str">
        <f>IF(AA7&gt;AC7,"○",IF(AA7&lt;AC7,"●",IF(AA7="","","△")))</f>
        <v/>
      </c>
      <c r="AC6" s="571"/>
      <c r="AD6" s="195" t="s">
        <v>109</v>
      </c>
      <c r="AE6" s="570" t="str">
        <f>IF(AD7&gt;AF7,"○",IF(AD7&lt;AF7,"●",IF(AD7="","","△")))</f>
        <v/>
      </c>
      <c r="AF6" s="571"/>
      <c r="AG6" s="195" t="s">
        <v>109</v>
      </c>
      <c r="AH6" s="570" t="str">
        <f>IF(AG7&gt;AI7,"○",IF(AG7&lt;AI7,"●",IF(AG7="","","△")))</f>
        <v/>
      </c>
      <c r="AI6" s="571"/>
      <c r="AJ6" s="195" t="s">
        <v>109</v>
      </c>
      <c r="AK6" s="570" t="str">
        <f>IF(AJ7&gt;AL7,"○",IF(AJ7&lt;AL7,"●",IF(AJ7="","","△")))</f>
        <v/>
      </c>
      <c r="AL6" s="571"/>
      <c r="AM6" s="195" t="s">
        <v>109</v>
      </c>
      <c r="AN6" s="570" t="str">
        <f>IF(AM7&gt;AO7,"○",IF(AM7&lt;AO7,"●",IF(AM7="","","△")))</f>
        <v/>
      </c>
      <c r="AO6" s="571"/>
      <c r="AP6" s="195" t="s">
        <v>109</v>
      </c>
      <c r="AQ6" s="570" t="str">
        <f>IF(AP7&gt;AR7,"○",IF(AP7&lt;AR7,"●",IF(AP7="","","△")))</f>
        <v/>
      </c>
      <c r="AR6" s="571"/>
      <c r="AS6" s="195" t="s">
        <v>109</v>
      </c>
      <c r="AT6" s="570" t="str">
        <f>IF(AS7&gt;AU7,"○",IF(AS7&lt;AU7,"●",IF(AS7="","","△")))</f>
        <v/>
      </c>
      <c r="AU6" s="571"/>
      <c r="AV6" s="579"/>
      <c r="AW6" s="578">
        <f>COUNTIF($C6:$AU7,"○")</f>
        <v>0</v>
      </c>
      <c r="AX6" s="578">
        <f>COUNTIF($C6:$AU7,"●")</f>
        <v>0</v>
      </c>
      <c r="AY6" s="578">
        <f>COUNTIF($C6:$AU7,"△")</f>
        <v>0</v>
      </c>
      <c r="AZ6" s="576">
        <f>SUM(AS7,AP7,AM7,AJ7,AG7,AD7,AA7,X7,U7,R7,O7,L7,I7,F7,C7)</f>
        <v>0</v>
      </c>
      <c r="BA6" s="576">
        <f>SUM(AU7,AR7,AO7,AL7,AI7,AF7,AC7,Z7,W7,T7,Q7,N7,K7,H7,E7)</f>
        <v>0</v>
      </c>
      <c r="BB6" s="576">
        <f>AZ6-BA6</f>
        <v>0</v>
      </c>
      <c r="BC6" s="577" t="str">
        <f>IF(AND(AW6=0,AX6=0,AY6=0),"",RANK(BE6,BE$4:BE$33))</f>
        <v/>
      </c>
      <c r="BD6" s="373" t="str">
        <f>IF(BG6=0,MAX(C6,F6,I6,L6,O6,R6,U6,X6,AA6,AE6,AD6,AG6,AJ6,AM6,AP6,AS6),"")</f>
        <v/>
      </c>
      <c r="BE6" s="568">
        <f t="shared" ref="BE6" si="10">IF(AND(AW6=0,AX6=0,AY6=0),-99999,100000*AW6+10000*AY6-BF6)</f>
        <v>-99999</v>
      </c>
      <c r="BF6" s="568">
        <f>RANK(BB6,BB$4:BB$33)</f>
        <v>1</v>
      </c>
      <c r="BG6" s="589">
        <f t="shared" ref="BG6" si="11">$BG$2-SUM(BH6:BN7)</f>
        <v>14</v>
      </c>
      <c r="BH6" s="569">
        <f t="shared" ref="BH6:BN6" si="12">COUNTIF($BP6:$CD7,BH$3)</f>
        <v>0</v>
      </c>
      <c r="BI6" s="569">
        <f t="shared" si="12"/>
        <v>0</v>
      </c>
      <c r="BJ6" s="569">
        <f t="shared" si="12"/>
        <v>0</v>
      </c>
      <c r="BK6" s="569">
        <f t="shared" si="12"/>
        <v>0</v>
      </c>
      <c r="BL6" s="569">
        <f t="shared" si="12"/>
        <v>0</v>
      </c>
      <c r="BM6" s="569">
        <f t="shared" si="12"/>
        <v>0</v>
      </c>
      <c r="BN6" s="569">
        <f t="shared" si="12"/>
        <v>0</v>
      </c>
      <c r="BP6" s="568" t="str">
        <f>IF(OR(C6=0,C6="/"),"",MONTH(C6))</f>
        <v/>
      </c>
      <c r="BQ6" s="568" t="str">
        <f>IF(OR(F6=0,F6="/"),"",MONTH(F6))</f>
        <v/>
      </c>
      <c r="BR6" s="568" t="str">
        <f t="shared" ref="BR6" si="13">IF(OR(I6=0,I6="/"),"",MONTH(I6))</f>
        <v/>
      </c>
      <c r="BS6" s="568" t="str">
        <f t="shared" ref="BS6" si="14">IF(OR(L6=0,L6="/"),"",MONTH(L6))</f>
        <v/>
      </c>
      <c r="BT6" s="568" t="str">
        <f>IF(OR(O6=0,O6="/"),"",MONTH(O6))</f>
        <v/>
      </c>
      <c r="BU6" s="568" t="str">
        <f>IF(OR(R6=0,R6="/"),"",MONTH(R6))</f>
        <v/>
      </c>
      <c r="BV6" s="568" t="str">
        <f>IF(OR(U6=0,U6="/"),"",MONTH(U6))</f>
        <v/>
      </c>
      <c r="BW6" s="568" t="str">
        <f t="shared" ref="BW6" si="15">IF(OR(X6=0,X6="/"),"",MONTH(X6))</f>
        <v/>
      </c>
      <c r="BX6" s="568" t="str">
        <f t="shared" ref="BX6" si="16">IF(OR(AA6=0,AA6="/"),"",MONTH(AA6))</f>
        <v/>
      </c>
      <c r="BY6" s="568" t="str">
        <f t="shared" ref="BY6" si="17">IF(OR(AD6=0,AD6="/"),"",MONTH(AD6))</f>
        <v/>
      </c>
      <c r="BZ6" s="568" t="str">
        <f t="shared" ref="BZ6" si="18">IF(OR(AG6=0,AG6="/"),"",MONTH(AG6))</f>
        <v/>
      </c>
      <c r="CA6" s="568" t="str">
        <f>IF(OR(AJ6=0,AJ6="/"),"",MONTH(AJ6))</f>
        <v/>
      </c>
      <c r="CB6" s="568" t="str">
        <f t="shared" ref="CB6" si="19">IF(OR(AM6=0,AM6="/"),"",MONTH(AM6))</f>
        <v/>
      </c>
      <c r="CC6" s="568" t="str">
        <f t="shared" ref="CC6" si="20">IF(OR(AP6=0,AP6="/"),"",MONTH(AP6))</f>
        <v/>
      </c>
      <c r="CD6" s="568" t="str">
        <f t="shared" ref="CD6" si="21">IF(OR(AS6=0,AS6="/"),"",MONTH(AS6))</f>
        <v/>
      </c>
    </row>
    <row r="7" spans="1:84" ht="30" customHeight="1">
      <c r="A7" s="574"/>
      <c r="B7" s="575"/>
      <c r="C7" s="139" t="str">
        <f>IF(H5="","",H5)</f>
        <v/>
      </c>
      <c r="D7" s="137" t="str">
        <f>G5</f>
        <v/>
      </c>
      <c r="E7" s="140" t="str">
        <f>IF(F5="","",F5)</f>
        <v/>
      </c>
      <c r="F7" s="572"/>
      <c r="G7" s="572"/>
      <c r="H7" s="572"/>
      <c r="I7" s="136"/>
      <c r="J7" s="137" t="str">
        <f>IF(I7&gt;="","","－")</f>
        <v/>
      </c>
      <c r="K7" s="138"/>
      <c r="L7" s="136"/>
      <c r="M7" s="137" t="str">
        <f>IF(L7&gt;="","","－")</f>
        <v/>
      </c>
      <c r="N7" s="138"/>
      <c r="O7" s="136"/>
      <c r="P7" s="137" t="str">
        <f>IF(O7&gt;="","","－")</f>
        <v/>
      </c>
      <c r="Q7" s="138"/>
      <c r="R7" s="136"/>
      <c r="S7" s="137" t="str">
        <f>IF(R7&gt;="","","－")</f>
        <v/>
      </c>
      <c r="T7" s="138"/>
      <c r="U7" s="136"/>
      <c r="V7" s="137" t="str">
        <f>IF(U7&gt;="","","－")</f>
        <v/>
      </c>
      <c r="W7" s="138"/>
      <c r="X7" s="136"/>
      <c r="Y7" s="137" t="str">
        <f>IF(X7&gt;="","","－")</f>
        <v/>
      </c>
      <c r="Z7" s="138"/>
      <c r="AA7" s="136"/>
      <c r="AB7" s="137" t="str">
        <f>IF(AA7&gt;="","","－")</f>
        <v/>
      </c>
      <c r="AC7" s="138"/>
      <c r="AD7" s="136"/>
      <c r="AE7" s="137" t="str">
        <f>IF(AD7&gt;="","","－")</f>
        <v/>
      </c>
      <c r="AF7" s="138"/>
      <c r="AG7" s="136"/>
      <c r="AH7" s="137" t="str">
        <f>IF(AG7&gt;="","","－")</f>
        <v/>
      </c>
      <c r="AI7" s="138"/>
      <c r="AJ7" s="136"/>
      <c r="AK7" s="137" t="str">
        <f>IF(AJ7&gt;="","","－")</f>
        <v/>
      </c>
      <c r="AL7" s="138"/>
      <c r="AM7" s="136"/>
      <c r="AN7" s="137" t="str">
        <f>IF(AM7&gt;="","","－")</f>
        <v/>
      </c>
      <c r="AO7" s="138"/>
      <c r="AP7" s="136"/>
      <c r="AQ7" s="137" t="str">
        <f>IF(AP7&gt;="","","－")</f>
        <v/>
      </c>
      <c r="AR7" s="138"/>
      <c r="AS7" s="136"/>
      <c r="AT7" s="137" t="str">
        <f>IF(AS7&gt;="","","－")</f>
        <v/>
      </c>
      <c r="AU7" s="138"/>
      <c r="AV7" s="579"/>
      <c r="AW7" s="578"/>
      <c r="AX7" s="578"/>
      <c r="AY7" s="578"/>
      <c r="AZ7" s="576"/>
      <c r="BA7" s="576"/>
      <c r="BB7" s="576"/>
      <c r="BC7" s="577"/>
      <c r="BD7" s="373"/>
      <c r="BE7" s="568"/>
      <c r="BF7" s="568"/>
      <c r="BG7" s="589"/>
      <c r="BH7" s="569"/>
      <c r="BI7" s="569"/>
      <c r="BJ7" s="569"/>
      <c r="BK7" s="569"/>
      <c r="BL7" s="569"/>
      <c r="BM7" s="569"/>
      <c r="BN7" s="569"/>
      <c r="BP7" s="568"/>
      <c r="BQ7" s="568"/>
      <c r="BR7" s="568"/>
      <c r="BS7" s="568"/>
      <c r="BT7" s="568"/>
      <c r="BU7" s="568"/>
      <c r="BV7" s="568"/>
      <c r="BW7" s="568"/>
      <c r="BX7" s="568"/>
      <c r="BY7" s="568"/>
      <c r="BZ7" s="568"/>
      <c r="CA7" s="568"/>
      <c r="CB7" s="568"/>
      <c r="CC7" s="568"/>
      <c r="CD7" s="568"/>
    </row>
    <row r="8" spans="1:84" ht="30" customHeight="1">
      <c r="A8" s="574">
        <v>3</v>
      </c>
      <c r="B8" s="575" t="str">
        <f>'参加チーム(卒業)'!E18</f>
        <v>梅森ジャガーズ</v>
      </c>
      <c r="C8" s="194" t="str">
        <f>IF(I4="","",I4)</f>
        <v>/</v>
      </c>
      <c r="D8" s="570" t="str">
        <f>IF(C9&gt;E9,"○",IF(C9&lt;E9,"●",IF(C9="","","△")))</f>
        <v/>
      </c>
      <c r="E8" s="571"/>
      <c r="F8" s="194" t="str">
        <f>IF(I6="","",I6)</f>
        <v>/</v>
      </c>
      <c r="G8" s="570" t="str">
        <f>IF(F9&gt;H9,"○",IF(F9&lt;H9,"●",IF(F9="","","△")))</f>
        <v/>
      </c>
      <c r="H8" s="571"/>
      <c r="I8" s="572"/>
      <c r="J8" s="572"/>
      <c r="K8" s="572"/>
      <c r="L8" s="195" t="s">
        <v>109</v>
      </c>
      <c r="M8" s="570" t="str">
        <f>IF(L9&gt;N9,"○",IF(L9&lt;N9,"●",IF(L9="","","△")))</f>
        <v/>
      </c>
      <c r="N8" s="571"/>
      <c r="O8" s="195" t="s">
        <v>109</v>
      </c>
      <c r="P8" s="570" t="str">
        <f>IF(O9&gt;Q9,"○",IF(O9&lt;Q9,"●",IF(O9="","","△")))</f>
        <v/>
      </c>
      <c r="Q8" s="571"/>
      <c r="R8" s="195" t="s">
        <v>109</v>
      </c>
      <c r="S8" s="570" t="str">
        <f>IF(R9&gt;T9,"○",IF(R9&lt;T9,"●",IF(R9="","","△")))</f>
        <v/>
      </c>
      <c r="T8" s="571"/>
      <c r="U8" s="195" t="s">
        <v>109</v>
      </c>
      <c r="V8" s="570" t="str">
        <f>IF(U9&gt;W9,"○",IF(U9&lt;W9,"●",IF(U9="","","△")))</f>
        <v/>
      </c>
      <c r="W8" s="571"/>
      <c r="X8" s="195" t="s">
        <v>109</v>
      </c>
      <c r="Y8" s="570" t="str">
        <f>IF(X9&gt;Z9,"○",IF(X9&lt;Z9,"●",IF(X9="","","△")))</f>
        <v/>
      </c>
      <c r="Z8" s="571"/>
      <c r="AA8" s="195" t="s">
        <v>109</v>
      </c>
      <c r="AB8" s="570" t="str">
        <f>IF(AA9&gt;AC9,"○",IF(AA9&lt;AC9,"●",IF(AA9="","","△")))</f>
        <v/>
      </c>
      <c r="AC8" s="571"/>
      <c r="AD8" s="195" t="s">
        <v>109</v>
      </c>
      <c r="AE8" s="570" t="str">
        <f>IF(AD9&gt;AF9,"○",IF(AD9&lt;AF9,"●",IF(AD9="","","△")))</f>
        <v/>
      </c>
      <c r="AF8" s="571"/>
      <c r="AG8" s="195" t="s">
        <v>109</v>
      </c>
      <c r="AH8" s="570" t="str">
        <f>IF(AG9&gt;AI9,"○",IF(AG9&lt;AI9,"●",IF(AG9="","","△")))</f>
        <v/>
      </c>
      <c r="AI8" s="571"/>
      <c r="AJ8" s="195" t="s">
        <v>109</v>
      </c>
      <c r="AK8" s="570" t="str">
        <f>IF(AJ9&gt;AL9,"○",IF(AJ9&lt;AL9,"●",IF(AJ9="","","△")))</f>
        <v/>
      </c>
      <c r="AL8" s="571"/>
      <c r="AM8" s="195" t="s">
        <v>109</v>
      </c>
      <c r="AN8" s="570" t="str">
        <f>IF(AM9&gt;AO9,"○",IF(AM9&lt;AO9,"●",IF(AM9="","","△")))</f>
        <v/>
      </c>
      <c r="AO8" s="571"/>
      <c r="AP8" s="195" t="s">
        <v>109</v>
      </c>
      <c r="AQ8" s="570" t="str">
        <f>IF(AP9&gt;AR9,"○",IF(AP9&lt;AR9,"●",IF(AP9="","","△")))</f>
        <v/>
      </c>
      <c r="AR8" s="571"/>
      <c r="AS8" s="195" t="s">
        <v>109</v>
      </c>
      <c r="AT8" s="570" t="str">
        <f>IF(AS9&gt;AU9,"○",IF(AS9&lt;AU9,"●",IF(AS9="","","△")))</f>
        <v/>
      </c>
      <c r="AU8" s="571"/>
      <c r="AV8" s="579"/>
      <c r="AW8" s="578">
        <f>COUNTIF($C8:$AU9,"○")</f>
        <v>0</v>
      </c>
      <c r="AX8" s="578">
        <f>COUNTIF($C8:$AU9,"●")</f>
        <v>0</v>
      </c>
      <c r="AY8" s="578">
        <f>COUNTIF($C8:$AU9,"△")</f>
        <v>0</v>
      </c>
      <c r="AZ8" s="576">
        <f>SUM(AS9,AP9,AM9,AJ9,AG9,AD9,AA9,X9,U9,R9,O9,L9,I9,F9,C9)</f>
        <v>0</v>
      </c>
      <c r="BA8" s="576">
        <f>SUM(AU9,AR9,AO9,AL9,AI9,AF9,AC9,Z9,W9,T9,Q9,N9,K9,H9,E9)</f>
        <v>0</v>
      </c>
      <c r="BB8" s="576">
        <f>AZ8-BA8</f>
        <v>0</v>
      </c>
      <c r="BC8" s="577" t="str">
        <f>IF(AND(AW8=0,AX8=0,AY8=0),"",RANK(BE8,BE$4:BE$33))</f>
        <v/>
      </c>
      <c r="BD8" s="373" t="str">
        <f>IF(BG8=0,MAX(C8,F8,I8,L8,O8,R8,U8,X8,AA8,AE8,AD8,AG8,AJ8,AM8,AP8,AS8),"")</f>
        <v/>
      </c>
      <c r="BE8" s="568">
        <f t="shared" ref="BE8" si="22">IF(AND(AW8=0,AX8=0,AY8=0),-99999,100000*AW8+10000*AY8-BF8)</f>
        <v>-99999</v>
      </c>
      <c r="BF8" s="568">
        <f>RANK(BB8,BB$4:BB$33)</f>
        <v>1</v>
      </c>
      <c r="BG8" s="589">
        <f t="shared" ref="BG8" si="23">$BG$2-SUM(BH8:BN9)</f>
        <v>14</v>
      </c>
      <c r="BH8" s="569">
        <f t="shared" ref="BH8:BN8" si="24">COUNTIF($BP8:$CD9,BH$3)</f>
        <v>0</v>
      </c>
      <c r="BI8" s="569">
        <f t="shared" si="24"/>
        <v>0</v>
      </c>
      <c r="BJ8" s="569">
        <f t="shared" si="24"/>
        <v>0</v>
      </c>
      <c r="BK8" s="569">
        <f t="shared" si="24"/>
        <v>0</v>
      </c>
      <c r="BL8" s="569">
        <f t="shared" si="24"/>
        <v>0</v>
      </c>
      <c r="BM8" s="569">
        <f t="shared" si="24"/>
        <v>0</v>
      </c>
      <c r="BN8" s="569">
        <f t="shared" si="24"/>
        <v>0</v>
      </c>
      <c r="BP8" s="568" t="str">
        <f>IF(OR(C8=0,C8="/"),"",MONTH(C8))</f>
        <v/>
      </c>
      <c r="BQ8" s="568" t="str">
        <f>IF(OR(F8=0,F8="/"),"",MONTH(F8))</f>
        <v/>
      </c>
      <c r="BR8" s="568" t="str">
        <f t="shared" ref="BR8" si="25">IF(OR(I8=0,I8="/"),"",MONTH(I8))</f>
        <v/>
      </c>
      <c r="BS8" s="568" t="str">
        <f t="shared" ref="BS8" si="26">IF(OR(L8=0,L8="/"),"",MONTH(L8))</f>
        <v/>
      </c>
      <c r="BT8" s="568" t="str">
        <f>IF(OR(O8=0,O8="/"),"",MONTH(O8))</f>
        <v/>
      </c>
      <c r="BU8" s="568" t="str">
        <f>IF(OR(R8=0,R8="/"),"",MONTH(R8))</f>
        <v/>
      </c>
      <c r="BV8" s="568" t="str">
        <f>IF(OR(U8=0,U8="/"),"",MONTH(U8))</f>
        <v/>
      </c>
      <c r="BW8" s="568" t="str">
        <f t="shared" ref="BW8" si="27">IF(OR(X8=0,X8="/"),"",MONTH(X8))</f>
        <v/>
      </c>
      <c r="BX8" s="568" t="str">
        <f t="shared" ref="BX8" si="28">IF(OR(AA8=0,AA8="/"),"",MONTH(AA8))</f>
        <v/>
      </c>
      <c r="BY8" s="568" t="str">
        <f t="shared" ref="BY8" si="29">IF(OR(AD8=0,AD8="/"),"",MONTH(AD8))</f>
        <v/>
      </c>
      <c r="BZ8" s="568" t="str">
        <f t="shared" ref="BZ8" si="30">IF(OR(AG8=0,AG8="/"),"",MONTH(AG8))</f>
        <v/>
      </c>
      <c r="CA8" s="568" t="str">
        <f>IF(OR(AJ8=0,AJ8="/"),"",MONTH(AJ8))</f>
        <v/>
      </c>
      <c r="CB8" s="568" t="str">
        <f t="shared" ref="CB8" si="31">IF(OR(AM8=0,AM8="/"),"",MONTH(AM8))</f>
        <v/>
      </c>
      <c r="CC8" s="568" t="str">
        <f t="shared" ref="CC8" si="32">IF(OR(AP8=0,AP8="/"),"",MONTH(AP8))</f>
        <v/>
      </c>
      <c r="CD8" s="568" t="str">
        <f t="shared" ref="CD8" si="33">IF(OR(AS8=0,AS8="/"),"",MONTH(AS8))</f>
        <v/>
      </c>
    </row>
    <row r="9" spans="1:84" ht="30" customHeight="1">
      <c r="A9" s="574"/>
      <c r="B9" s="575"/>
      <c r="C9" s="139" t="str">
        <f>IF(K5="","",K5)</f>
        <v/>
      </c>
      <c r="D9" s="137" t="str">
        <f>J5</f>
        <v/>
      </c>
      <c r="E9" s="140" t="str">
        <f>IF(I5="","",I5)</f>
        <v/>
      </c>
      <c r="F9" s="139" t="str">
        <f>IF(K7="","",K7)</f>
        <v/>
      </c>
      <c r="G9" s="137" t="str">
        <f>J7</f>
        <v/>
      </c>
      <c r="H9" s="140" t="str">
        <f>IF(I7="","",I7)</f>
        <v/>
      </c>
      <c r="I9" s="572"/>
      <c r="J9" s="572"/>
      <c r="K9" s="572"/>
      <c r="L9" s="136"/>
      <c r="M9" s="137" t="str">
        <f>IF(L9&gt;="","","－")</f>
        <v/>
      </c>
      <c r="N9" s="138"/>
      <c r="O9" s="136"/>
      <c r="P9" s="137" t="str">
        <f>IF(O9&gt;="","","－")</f>
        <v/>
      </c>
      <c r="Q9" s="138"/>
      <c r="R9" s="136"/>
      <c r="S9" s="137" t="str">
        <f>IF(R9&gt;="","","－")</f>
        <v/>
      </c>
      <c r="T9" s="138"/>
      <c r="U9" s="136"/>
      <c r="V9" s="137" t="str">
        <f>IF(U9&gt;="","","－")</f>
        <v/>
      </c>
      <c r="W9" s="138"/>
      <c r="X9" s="136"/>
      <c r="Y9" s="137" t="str">
        <f>IF(X9&gt;="","","－")</f>
        <v/>
      </c>
      <c r="Z9" s="138"/>
      <c r="AA9" s="136"/>
      <c r="AB9" s="137" t="str">
        <f>IF(AA9&gt;="","","－")</f>
        <v/>
      </c>
      <c r="AC9" s="138"/>
      <c r="AD9" s="136"/>
      <c r="AE9" s="137" t="str">
        <f>IF(AD9&gt;="","","－")</f>
        <v/>
      </c>
      <c r="AF9" s="138"/>
      <c r="AG9" s="136"/>
      <c r="AH9" s="137" t="str">
        <f>IF(AG9&gt;="","","－")</f>
        <v/>
      </c>
      <c r="AI9" s="138"/>
      <c r="AJ9" s="136"/>
      <c r="AK9" s="137" t="str">
        <f>IF(AJ9&gt;="","","－")</f>
        <v/>
      </c>
      <c r="AL9" s="138"/>
      <c r="AM9" s="136"/>
      <c r="AN9" s="137" t="str">
        <f>IF(AM9&gt;="","","－")</f>
        <v/>
      </c>
      <c r="AO9" s="138"/>
      <c r="AP9" s="136"/>
      <c r="AQ9" s="137" t="str">
        <f>IF(AP9&gt;="","","－")</f>
        <v/>
      </c>
      <c r="AR9" s="138"/>
      <c r="AS9" s="136"/>
      <c r="AT9" s="137" t="str">
        <f>IF(AS9&gt;="","","－")</f>
        <v/>
      </c>
      <c r="AU9" s="138"/>
      <c r="AV9" s="579"/>
      <c r="AW9" s="578"/>
      <c r="AX9" s="578"/>
      <c r="AY9" s="578"/>
      <c r="AZ9" s="576"/>
      <c r="BA9" s="576"/>
      <c r="BB9" s="576"/>
      <c r="BC9" s="577"/>
      <c r="BD9" s="373"/>
      <c r="BE9" s="568"/>
      <c r="BF9" s="568"/>
      <c r="BG9" s="589"/>
      <c r="BH9" s="569"/>
      <c r="BI9" s="569"/>
      <c r="BJ9" s="569"/>
      <c r="BK9" s="569"/>
      <c r="BL9" s="569"/>
      <c r="BM9" s="569"/>
      <c r="BN9" s="569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</row>
    <row r="10" spans="1:84" ht="30" customHeight="1">
      <c r="A10" s="574">
        <v>4</v>
      </c>
      <c r="B10" s="575" t="str">
        <f>'参加チーム(卒業)'!E19</f>
        <v>日進キッコローズ</v>
      </c>
      <c r="C10" s="194" t="str">
        <f>IF(L4="","",L4)</f>
        <v>/</v>
      </c>
      <c r="D10" s="570" t="str">
        <f>IF(C11&gt;E11,"○",IF(C11&lt;E11,"●",IF(C11="","","△")))</f>
        <v/>
      </c>
      <c r="E10" s="571"/>
      <c r="F10" s="194" t="str">
        <f>IF(L6="","",L6)</f>
        <v>/</v>
      </c>
      <c r="G10" s="570" t="str">
        <f>IF(F11&gt;H11,"○",IF(F11&lt;H11,"●",IF(F11="","","△")))</f>
        <v/>
      </c>
      <c r="H10" s="571"/>
      <c r="I10" s="194" t="str">
        <f>IF(L8="","",L8)</f>
        <v>/</v>
      </c>
      <c r="J10" s="570" t="str">
        <f>IF(I11&gt;K11,"○",IF(I11&lt;K11,"●",IF(I11="","","△")))</f>
        <v/>
      </c>
      <c r="K10" s="571"/>
      <c r="L10" s="572"/>
      <c r="M10" s="572"/>
      <c r="N10" s="572"/>
      <c r="O10" s="195" t="s">
        <v>109</v>
      </c>
      <c r="P10" s="570" t="str">
        <f>IF(O11&gt;Q11,"○",IF(O11&lt;Q11,"●",IF(O11="","","△")))</f>
        <v/>
      </c>
      <c r="Q10" s="571"/>
      <c r="R10" s="195" t="s">
        <v>109</v>
      </c>
      <c r="S10" s="570" t="str">
        <f>IF(R11&gt;T11,"○",IF(R11&lt;T11,"●",IF(R11="","","△")))</f>
        <v/>
      </c>
      <c r="T10" s="571"/>
      <c r="U10" s="195" t="s">
        <v>109</v>
      </c>
      <c r="V10" s="570" t="str">
        <f>IF(U11&gt;W11,"○",IF(U11&lt;W11,"●",IF(U11="","","△")))</f>
        <v/>
      </c>
      <c r="W10" s="571"/>
      <c r="X10" s="195" t="s">
        <v>109</v>
      </c>
      <c r="Y10" s="570" t="str">
        <f>IF(X11&gt;Z11,"○",IF(X11&lt;Z11,"●",IF(X11="","","△")))</f>
        <v/>
      </c>
      <c r="Z10" s="571"/>
      <c r="AA10" s="195" t="s">
        <v>109</v>
      </c>
      <c r="AB10" s="570" t="str">
        <f>IF(AA11&gt;AC11,"○",IF(AA11&lt;AC11,"●",IF(AA11="","","△")))</f>
        <v/>
      </c>
      <c r="AC10" s="571"/>
      <c r="AD10" s="195" t="s">
        <v>109</v>
      </c>
      <c r="AE10" s="570" t="str">
        <f>IF(AD11&gt;AF11,"○",IF(AD11&lt;AF11,"●",IF(AD11="","","△")))</f>
        <v/>
      </c>
      <c r="AF10" s="571"/>
      <c r="AG10" s="195" t="s">
        <v>109</v>
      </c>
      <c r="AH10" s="570" t="str">
        <f>IF(AG11&gt;AI11,"○",IF(AG11&lt;AI11,"●",IF(AG11="","","△")))</f>
        <v/>
      </c>
      <c r="AI10" s="571"/>
      <c r="AJ10" s="195" t="s">
        <v>109</v>
      </c>
      <c r="AK10" s="570" t="str">
        <f>IF(AJ11&gt;AL11,"○",IF(AJ11&lt;AL11,"●",IF(AJ11="","","△")))</f>
        <v/>
      </c>
      <c r="AL10" s="571"/>
      <c r="AM10" s="195" t="s">
        <v>109</v>
      </c>
      <c r="AN10" s="570" t="str">
        <f>IF(AM11&gt;AO11,"○",IF(AM11&lt;AO11,"●",IF(AM11="","","△")))</f>
        <v/>
      </c>
      <c r="AO10" s="571"/>
      <c r="AP10" s="195" t="s">
        <v>109</v>
      </c>
      <c r="AQ10" s="570" t="str">
        <f>IF(AP11&gt;AR11,"○",IF(AP11&lt;AR11,"●",IF(AP11="","","△")))</f>
        <v/>
      </c>
      <c r="AR10" s="571"/>
      <c r="AS10" s="195" t="s">
        <v>109</v>
      </c>
      <c r="AT10" s="570" t="str">
        <f>IF(AS11&gt;AU11,"○",IF(AS11&lt;AU11,"●",IF(AS11="","","△")))</f>
        <v/>
      </c>
      <c r="AU10" s="571"/>
      <c r="AV10" s="579"/>
      <c r="AW10" s="578">
        <f>COUNTIF($C10:$AU11,"○")</f>
        <v>0</v>
      </c>
      <c r="AX10" s="578">
        <f>COUNTIF($C10:$AU11,"●")</f>
        <v>0</v>
      </c>
      <c r="AY10" s="578">
        <f>COUNTIF($C10:$AU11,"△")</f>
        <v>0</v>
      </c>
      <c r="AZ10" s="576">
        <f>SUM(AS11,AP11,AM11,AJ11,AG11,AD11,AA11,X11,U11,R11,O11,L11,I11,F11,C11)</f>
        <v>0</v>
      </c>
      <c r="BA10" s="576">
        <f>SUM(AU11,AR11,AO11,AL11,AI11,AF11,AC11,Z11,W11,T11,Q11,N11,K11,H11,E11)</f>
        <v>0</v>
      </c>
      <c r="BB10" s="576">
        <f>AZ10-BA10</f>
        <v>0</v>
      </c>
      <c r="BC10" s="577" t="str">
        <f>IF(AND(AW10=0,AX10=0,AY10=0),"",RANK(BE10,BE$4:BE$33))</f>
        <v/>
      </c>
      <c r="BD10" s="373" t="str">
        <f>IF(BG10=0,MAX(C10,F10,I10,L10,O10,R10,U10,X10,AA10,AE10,AD10,AG10,AJ10,AM10,AP10,AS10),"")</f>
        <v/>
      </c>
      <c r="BE10" s="568">
        <f t="shared" ref="BE10" si="34">IF(AND(AW10=0,AX10=0,AY10=0),-99999,100000*AW10+10000*AY10-BF10)</f>
        <v>-99999</v>
      </c>
      <c r="BF10" s="568">
        <f>RANK(BB10,BB$4:BB$33)</f>
        <v>1</v>
      </c>
      <c r="BG10" s="589">
        <f t="shared" ref="BG10" si="35">$BG$2-SUM(BH10:BN11)</f>
        <v>14</v>
      </c>
      <c r="BH10" s="569">
        <f t="shared" ref="BH10:BN10" si="36">COUNTIF($BP10:$CD11,BH$3)</f>
        <v>0</v>
      </c>
      <c r="BI10" s="569">
        <f t="shared" si="36"/>
        <v>0</v>
      </c>
      <c r="BJ10" s="569">
        <f t="shared" si="36"/>
        <v>0</v>
      </c>
      <c r="BK10" s="569">
        <f t="shared" si="36"/>
        <v>0</v>
      </c>
      <c r="BL10" s="569">
        <f t="shared" si="36"/>
        <v>0</v>
      </c>
      <c r="BM10" s="569">
        <f t="shared" si="36"/>
        <v>0</v>
      </c>
      <c r="BN10" s="569">
        <f t="shared" si="36"/>
        <v>0</v>
      </c>
      <c r="BP10" s="568" t="str">
        <f t="shared" ref="BP10" si="37">IF(OR(C10=0,C10="/"),"",MONTH(C10))</f>
        <v/>
      </c>
      <c r="BQ10" s="568" t="str">
        <f t="shared" ref="BQ10" si="38">IF(OR(F10=0,F10="/"),"",MONTH(F10))</f>
        <v/>
      </c>
      <c r="BR10" s="568" t="str">
        <f t="shared" ref="BR10" si="39">IF(OR(I10=0,I10="/"),"",MONTH(I10))</f>
        <v/>
      </c>
      <c r="BS10" s="568" t="str">
        <f t="shared" ref="BS10" si="40">IF(OR(L10=0,L10="/"),"",MONTH(L10))</f>
        <v/>
      </c>
      <c r="BT10" s="568" t="str">
        <f t="shared" ref="BT10" si="41">IF(OR(O10=0,O10="/"),"",MONTH(O10))</f>
        <v/>
      </c>
      <c r="BU10" s="568" t="str">
        <f t="shared" ref="BU10" si="42">IF(OR(R10=0,R10="/"),"",MONTH(R10))</f>
        <v/>
      </c>
      <c r="BV10" s="568" t="str">
        <f t="shared" ref="BV10" si="43">IF(OR(U10=0,U10="/"),"",MONTH(U10))</f>
        <v/>
      </c>
      <c r="BW10" s="568" t="str">
        <f t="shared" ref="BW10" si="44">IF(OR(X10=0,X10="/"),"",MONTH(X10))</f>
        <v/>
      </c>
      <c r="BX10" s="568" t="str">
        <f t="shared" ref="BX10" si="45">IF(OR(AA10=0,AA10="/"),"",MONTH(AA10))</f>
        <v/>
      </c>
      <c r="BY10" s="568" t="str">
        <f t="shared" ref="BY10" si="46">IF(OR(AD10=0,AD10="/"),"",MONTH(AD10))</f>
        <v/>
      </c>
      <c r="BZ10" s="568" t="str">
        <f t="shared" ref="BZ10" si="47">IF(OR(AG10=0,AG10="/"),"",MONTH(AG10))</f>
        <v/>
      </c>
      <c r="CA10" s="568" t="str">
        <f t="shared" ref="CA10" si="48">IF(OR(AJ10=0,AJ10="/"),"",MONTH(AJ10))</f>
        <v/>
      </c>
      <c r="CB10" s="568" t="str">
        <f t="shared" ref="CB10" si="49">IF(OR(AM10=0,AM10="/"),"",MONTH(AM10))</f>
        <v/>
      </c>
      <c r="CC10" s="568" t="str">
        <f t="shared" ref="CC10" si="50">IF(OR(AP10=0,AP10="/"),"",MONTH(AP10))</f>
        <v/>
      </c>
      <c r="CD10" s="568" t="str">
        <f t="shared" ref="CD10" si="51">IF(OR(AS10=0,AS10="/"),"",MONTH(AS10))</f>
        <v/>
      </c>
    </row>
    <row r="11" spans="1:84" ht="30" customHeight="1">
      <c r="A11" s="574"/>
      <c r="B11" s="575"/>
      <c r="C11" s="139" t="str">
        <f>IF(N5="","",N5)</f>
        <v/>
      </c>
      <c r="D11" s="137" t="str">
        <f>M5</f>
        <v/>
      </c>
      <c r="E11" s="140" t="str">
        <f>IF(L5="","",L5)</f>
        <v/>
      </c>
      <c r="F11" s="139" t="str">
        <f>IF(N7="","",N7)</f>
        <v/>
      </c>
      <c r="G11" s="137" t="str">
        <f>M7</f>
        <v/>
      </c>
      <c r="H11" s="140" t="str">
        <f>IF(L7="","",L7)</f>
        <v/>
      </c>
      <c r="I11" s="139" t="str">
        <f>IF(N9="","",N9)</f>
        <v/>
      </c>
      <c r="J11" s="137" t="str">
        <f>M9</f>
        <v/>
      </c>
      <c r="K11" s="140" t="str">
        <f>IF(L9="","",L9)</f>
        <v/>
      </c>
      <c r="L11" s="572"/>
      <c r="M11" s="572"/>
      <c r="N11" s="572"/>
      <c r="O11" s="136"/>
      <c r="P11" s="137" t="str">
        <f>IF(O11&gt;="","","－")</f>
        <v/>
      </c>
      <c r="Q11" s="138"/>
      <c r="R11" s="136"/>
      <c r="S11" s="137" t="str">
        <f>IF(R11&gt;="","","－")</f>
        <v/>
      </c>
      <c r="T11" s="138"/>
      <c r="U11" s="136"/>
      <c r="V11" s="137" t="str">
        <f>IF(U11&gt;="","","－")</f>
        <v/>
      </c>
      <c r="W11" s="138"/>
      <c r="X11" s="136"/>
      <c r="Y11" s="137" t="str">
        <f>IF(X11&gt;="","","－")</f>
        <v/>
      </c>
      <c r="Z11" s="138"/>
      <c r="AA11" s="136"/>
      <c r="AB11" s="137" t="str">
        <f>IF(AA11&gt;="","","－")</f>
        <v/>
      </c>
      <c r="AC11" s="138"/>
      <c r="AD11" s="136"/>
      <c r="AE11" s="137" t="str">
        <f>IF(AD11&gt;="","","－")</f>
        <v/>
      </c>
      <c r="AF11" s="138"/>
      <c r="AG11" s="136"/>
      <c r="AH11" s="137" t="str">
        <f>IF(AG11&gt;="","","－")</f>
        <v/>
      </c>
      <c r="AI11" s="138"/>
      <c r="AJ11" s="136"/>
      <c r="AK11" s="137" t="str">
        <f>IF(AJ11&gt;="","","－")</f>
        <v/>
      </c>
      <c r="AL11" s="138"/>
      <c r="AM11" s="136"/>
      <c r="AN11" s="137" t="str">
        <f>IF(AM11&gt;="","","－")</f>
        <v/>
      </c>
      <c r="AO11" s="138"/>
      <c r="AP11" s="136"/>
      <c r="AQ11" s="137" t="str">
        <f>IF(AP11&gt;="","","－")</f>
        <v/>
      </c>
      <c r="AR11" s="138"/>
      <c r="AS11" s="136"/>
      <c r="AT11" s="137" t="str">
        <f>IF(AS11&gt;="","","－")</f>
        <v/>
      </c>
      <c r="AU11" s="138"/>
      <c r="AV11" s="579"/>
      <c r="AW11" s="578"/>
      <c r="AX11" s="578"/>
      <c r="AY11" s="578"/>
      <c r="AZ11" s="576"/>
      <c r="BA11" s="576"/>
      <c r="BB11" s="576"/>
      <c r="BC11" s="577"/>
      <c r="BD11" s="373"/>
      <c r="BE11" s="568"/>
      <c r="BF11" s="568"/>
      <c r="BG11" s="589"/>
      <c r="BH11" s="569"/>
      <c r="BI11" s="569"/>
      <c r="BJ11" s="569"/>
      <c r="BK11" s="569"/>
      <c r="BL11" s="569"/>
      <c r="BM11" s="569"/>
      <c r="BN11" s="569"/>
      <c r="BP11" s="568"/>
      <c r="BQ11" s="568"/>
      <c r="BR11" s="568"/>
      <c r="BS11" s="568"/>
      <c r="BT11" s="568"/>
      <c r="BU11" s="568"/>
      <c r="BV11" s="568"/>
      <c r="BW11" s="568"/>
      <c r="BX11" s="568"/>
      <c r="BY11" s="568"/>
      <c r="BZ11" s="568"/>
      <c r="CA11" s="568"/>
      <c r="CB11" s="568"/>
      <c r="CC11" s="568"/>
      <c r="CD11" s="568"/>
    </row>
    <row r="12" spans="1:84" ht="30" customHeight="1">
      <c r="A12" s="574">
        <v>5</v>
      </c>
      <c r="B12" s="575" t="str">
        <f>'参加チーム(卒業)'!E20</f>
        <v>長久手少年野球クラブＡ１</v>
      </c>
      <c r="C12" s="194" t="str">
        <f>IF(O4="","",O4)</f>
        <v>/</v>
      </c>
      <c r="D12" s="570" t="str">
        <f>IF(C13&gt;E13,"○",IF(C13&lt;E13,"●",IF(C13="","","△")))</f>
        <v/>
      </c>
      <c r="E12" s="571"/>
      <c r="F12" s="194" t="str">
        <f>IF(O6="","",O6)</f>
        <v>/</v>
      </c>
      <c r="G12" s="570" t="str">
        <f>IF(F13&gt;H13,"○",IF(F13&lt;H13,"●",IF(F13="","","△")))</f>
        <v/>
      </c>
      <c r="H12" s="571"/>
      <c r="I12" s="194" t="str">
        <f>IF(O8="","",O8)</f>
        <v>/</v>
      </c>
      <c r="J12" s="570" t="str">
        <f>IF(I13&gt;K13,"○",IF(I13&lt;K13,"●",IF(I13="","","△")))</f>
        <v/>
      </c>
      <c r="K12" s="571"/>
      <c r="L12" s="194" t="str">
        <f>IF(O10="","",O10)</f>
        <v>/</v>
      </c>
      <c r="M12" s="570" t="str">
        <f>IF(L13&gt;N13,"○",IF(L13&lt;N13,"●",IF(L13="","","△")))</f>
        <v/>
      </c>
      <c r="N12" s="571"/>
      <c r="O12" s="572"/>
      <c r="P12" s="572"/>
      <c r="Q12" s="572"/>
      <c r="R12" s="195" t="s">
        <v>109</v>
      </c>
      <c r="S12" s="570" t="str">
        <f>IF(R13&gt;T13,"○",IF(R13&lt;T13,"●",IF(R13="","","△")))</f>
        <v/>
      </c>
      <c r="T12" s="571"/>
      <c r="U12" s="195" t="s">
        <v>109</v>
      </c>
      <c r="V12" s="570" t="str">
        <f>IF(U13&gt;W13,"○",IF(U13&lt;W13,"●",IF(U13="","","△")))</f>
        <v/>
      </c>
      <c r="W12" s="571"/>
      <c r="X12" s="195" t="s">
        <v>109</v>
      </c>
      <c r="Y12" s="570" t="str">
        <f>IF(X13&gt;Z13,"○",IF(X13&lt;Z13,"●",IF(X13="","","△")))</f>
        <v/>
      </c>
      <c r="Z12" s="571"/>
      <c r="AA12" s="195" t="s">
        <v>109</v>
      </c>
      <c r="AB12" s="570" t="str">
        <f>IF(AA13&gt;AC13,"○",IF(AA13&lt;AC13,"●",IF(AA13="","","△")))</f>
        <v/>
      </c>
      <c r="AC12" s="571"/>
      <c r="AD12" s="195" t="s">
        <v>109</v>
      </c>
      <c r="AE12" s="570" t="str">
        <f>IF(AD13&gt;AF13,"○",IF(AD13&lt;AF13,"●",IF(AD13="","","△")))</f>
        <v/>
      </c>
      <c r="AF12" s="571"/>
      <c r="AG12" s="195" t="s">
        <v>109</v>
      </c>
      <c r="AH12" s="570" t="str">
        <f>IF(AG13&gt;AI13,"○",IF(AG13&lt;AI13,"●",IF(AG13="","","△")))</f>
        <v/>
      </c>
      <c r="AI12" s="571"/>
      <c r="AJ12" s="195" t="s">
        <v>109</v>
      </c>
      <c r="AK12" s="570" t="str">
        <f>IF(AJ13&gt;AL13,"○",IF(AJ13&lt;AL13,"●",IF(AJ13="","","△")))</f>
        <v/>
      </c>
      <c r="AL12" s="571"/>
      <c r="AM12" s="195" t="s">
        <v>109</v>
      </c>
      <c r="AN12" s="570" t="str">
        <f>IF(AM13&gt;AO13,"○",IF(AM13&lt;AO13,"●",IF(AM13="","","△")))</f>
        <v/>
      </c>
      <c r="AO12" s="571"/>
      <c r="AP12" s="195" t="s">
        <v>109</v>
      </c>
      <c r="AQ12" s="570" t="str">
        <f>IF(AP13&gt;AR13,"○",IF(AP13&lt;AR13,"●",IF(AP13="","","△")))</f>
        <v/>
      </c>
      <c r="AR12" s="571"/>
      <c r="AS12" s="195" t="s">
        <v>109</v>
      </c>
      <c r="AT12" s="570" t="str">
        <f>IF(AS13&gt;AU13,"○",IF(AS13&lt;AU13,"●",IF(AS13="","","△")))</f>
        <v/>
      </c>
      <c r="AU12" s="571"/>
      <c r="AV12" s="579"/>
      <c r="AW12" s="578">
        <f>COUNTIF($C12:$AU13,"○")</f>
        <v>0</v>
      </c>
      <c r="AX12" s="578">
        <f>COUNTIF($C12:$AU13,"●")</f>
        <v>0</v>
      </c>
      <c r="AY12" s="578">
        <f>COUNTIF($C12:$AU13,"△")</f>
        <v>0</v>
      </c>
      <c r="AZ12" s="576">
        <f>SUM(AS13,AP13,AM13,AJ13,AG13,AD13,AA13,X13,U13,R13,O13,L13,I13,F13,C13)</f>
        <v>0</v>
      </c>
      <c r="BA12" s="576">
        <f>SUM(AU13,AR13,AO13,AL13,AI13,AF13,AC13,Z13,W13,T13,Q13,N13,K13,H13,E13)</f>
        <v>0</v>
      </c>
      <c r="BB12" s="576">
        <f>AZ12-BA12</f>
        <v>0</v>
      </c>
      <c r="BC12" s="577" t="str">
        <f>IF(AND(AW12=0,AX12=0,AY12=0),"",RANK(BE12,BE$4:BE$33))</f>
        <v/>
      </c>
      <c r="BD12" s="373" t="str">
        <f>IF(BG12=0,MAX(C12,F12,I12,L12,O12,R12,U12,X12,AA12,AE12,AD12,AG12,AJ12,AM12,AP12,AS12),"")</f>
        <v/>
      </c>
      <c r="BE12" s="568">
        <f t="shared" ref="BE12" si="52">IF(AND(AW12=0,AX12=0,AY12=0),-99999,100000*AW12+10000*AY12-BF12)</f>
        <v>-99999</v>
      </c>
      <c r="BF12" s="568">
        <f>RANK(BB12,BB$4:BB$33)</f>
        <v>1</v>
      </c>
      <c r="BG12" s="589">
        <f t="shared" ref="BG12" si="53">$BG$2-SUM(BH12:BN13)</f>
        <v>14</v>
      </c>
      <c r="BH12" s="569">
        <f t="shared" ref="BH12:BN12" si="54">COUNTIF($BP12:$CD13,BH$3)</f>
        <v>0</v>
      </c>
      <c r="BI12" s="569">
        <f t="shared" si="54"/>
        <v>0</v>
      </c>
      <c r="BJ12" s="569">
        <f t="shared" si="54"/>
        <v>0</v>
      </c>
      <c r="BK12" s="569">
        <f t="shared" si="54"/>
        <v>0</v>
      </c>
      <c r="BL12" s="569">
        <f t="shared" si="54"/>
        <v>0</v>
      </c>
      <c r="BM12" s="569">
        <f t="shared" si="54"/>
        <v>0</v>
      </c>
      <c r="BN12" s="569">
        <f t="shared" si="54"/>
        <v>0</v>
      </c>
      <c r="BP12" s="568" t="str">
        <f t="shared" ref="BP12" si="55">IF(OR(C12=0,C12="/"),"",MONTH(C12))</f>
        <v/>
      </c>
      <c r="BQ12" s="568" t="str">
        <f t="shared" ref="BQ12" si="56">IF(OR(F12=0,F12="/"),"",MONTH(F12))</f>
        <v/>
      </c>
      <c r="BR12" s="568" t="str">
        <f t="shared" ref="BR12" si="57">IF(OR(I12=0,I12="/"),"",MONTH(I12))</f>
        <v/>
      </c>
      <c r="BS12" s="568" t="str">
        <f t="shared" ref="BS12" si="58">IF(OR(L12=0,L12="/"),"",MONTH(L12))</f>
        <v/>
      </c>
      <c r="BT12" s="568" t="str">
        <f t="shared" ref="BT12" si="59">IF(OR(O12=0,O12="/"),"",MONTH(O12))</f>
        <v/>
      </c>
      <c r="BU12" s="568" t="str">
        <f t="shared" ref="BU12" si="60">IF(OR(R12=0,R12="/"),"",MONTH(R12))</f>
        <v/>
      </c>
      <c r="BV12" s="568" t="str">
        <f t="shared" ref="BV12" si="61">IF(OR(U12=0,U12="/"),"",MONTH(U12))</f>
        <v/>
      </c>
      <c r="BW12" s="568" t="str">
        <f t="shared" ref="BW12" si="62">IF(OR(X12=0,X12="/"),"",MONTH(X12))</f>
        <v/>
      </c>
      <c r="BX12" s="568" t="str">
        <f t="shared" ref="BX12" si="63">IF(OR(AA12=0,AA12="/"),"",MONTH(AA12))</f>
        <v/>
      </c>
      <c r="BY12" s="568" t="str">
        <f t="shared" ref="BY12" si="64">IF(OR(AD12=0,AD12="/"),"",MONTH(AD12))</f>
        <v/>
      </c>
      <c r="BZ12" s="568" t="str">
        <f t="shared" ref="BZ12" si="65">IF(OR(AG12=0,AG12="/"),"",MONTH(AG12))</f>
        <v/>
      </c>
      <c r="CA12" s="568" t="str">
        <f t="shared" ref="CA12" si="66">IF(OR(AJ12=0,AJ12="/"),"",MONTH(AJ12))</f>
        <v/>
      </c>
      <c r="CB12" s="568" t="str">
        <f t="shared" ref="CB12" si="67">IF(OR(AM12=0,AM12="/"),"",MONTH(AM12))</f>
        <v/>
      </c>
      <c r="CC12" s="568" t="str">
        <f t="shared" ref="CC12" si="68">IF(OR(AP12=0,AP12="/"),"",MONTH(AP12))</f>
        <v/>
      </c>
      <c r="CD12" s="568" t="str">
        <f t="shared" ref="CD12" si="69">IF(OR(AS12=0,AS12="/"),"",MONTH(AS12))</f>
        <v/>
      </c>
    </row>
    <row r="13" spans="1:84" ht="30" customHeight="1">
      <c r="A13" s="574"/>
      <c r="B13" s="575"/>
      <c r="C13" s="139" t="str">
        <f>IF(Q5="","",Q5)</f>
        <v/>
      </c>
      <c r="D13" s="137" t="str">
        <f>P5</f>
        <v/>
      </c>
      <c r="E13" s="140" t="str">
        <f>IF(O5="","",O5)</f>
        <v/>
      </c>
      <c r="F13" s="139" t="str">
        <f>IF(Q7="","",Q7)</f>
        <v/>
      </c>
      <c r="G13" s="137" t="str">
        <f>P7</f>
        <v/>
      </c>
      <c r="H13" s="140" t="str">
        <f>IF(O7="","",O7)</f>
        <v/>
      </c>
      <c r="I13" s="139" t="str">
        <f>IF(Q9="","",Q9)</f>
        <v/>
      </c>
      <c r="J13" s="137" t="str">
        <f>P9</f>
        <v/>
      </c>
      <c r="K13" s="140" t="str">
        <f>IF(O9="","",O9)</f>
        <v/>
      </c>
      <c r="L13" s="139" t="str">
        <f>IF(Q11="","",Q11)</f>
        <v/>
      </c>
      <c r="M13" s="137" t="str">
        <f>P11</f>
        <v/>
      </c>
      <c r="N13" s="140" t="str">
        <f>IF(O11="","",O11)</f>
        <v/>
      </c>
      <c r="O13" s="572"/>
      <c r="P13" s="572"/>
      <c r="Q13" s="572"/>
      <c r="R13" s="136"/>
      <c r="S13" s="137" t="str">
        <f>IF(R13&gt;="","","－")</f>
        <v/>
      </c>
      <c r="T13" s="138"/>
      <c r="U13" s="136"/>
      <c r="V13" s="137" t="str">
        <f>IF(U13&gt;="","","－")</f>
        <v/>
      </c>
      <c r="W13" s="138"/>
      <c r="X13" s="136"/>
      <c r="Y13" s="137" t="str">
        <f>IF(X13&gt;="","","－")</f>
        <v/>
      </c>
      <c r="Z13" s="138"/>
      <c r="AA13" s="136"/>
      <c r="AB13" s="137" t="str">
        <f>IF(AA13&gt;="","","－")</f>
        <v/>
      </c>
      <c r="AC13" s="138"/>
      <c r="AD13" s="136"/>
      <c r="AE13" s="137" t="str">
        <f>IF(AD13&gt;="","","－")</f>
        <v/>
      </c>
      <c r="AF13" s="138"/>
      <c r="AG13" s="136"/>
      <c r="AH13" s="137" t="str">
        <f>IF(AG13&gt;="","","－")</f>
        <v/>
      </c>
      <c r="AI13" s="138"/>
      <c r="AJ13" s="136"/>
      <c r="AK13" s="137" t="str">
        <f>IF(AJ13&gt;="","","－")</f>
        <v/>
      </c>
      <c r="AL13" s="138"/>
      <c r="AM13" s="136"/>
      <c r="AN13" s="137" t="str">
        <f>IF(AM13&gt;="","","－")</f>
        <v/>
      </c>
      <c r="AO13" s="138"/>
      <c r="AP13" s="136"/>
      <c r="AQ13" s="137" t="str">
        <f>IF(AP13&gt;="","","－")</f>
        <v/>
      </c>
      <c r="AR13" s="138"/>
      <c r="AS13" s="136"/>
      <c r="AT13" s="137" t="str">
        <f>IF(AS13&gt;="","","－")</f>
        <v/>
      </c>
      <c r="AU13" s="138"/>
      <c r="AV13" s="579"/>
      <c r="AW13" s="578"/>
      <c r="AX13" s="578"/>
      <c r="AY13" s="578"/>
      <c r="AZ13" s="576"/>
      <c r="BA13" s="576"/>
      <c r="BB13" s="576"/>
      <c r="BC13" s="577"/>
      <c r="BD13" s="373"/>
      <c r="BE13" s="568"/>
      <c r="BF13" s="568"/>
      <c r="BG13" s="589"/>
      <c r="BH13" s="569"/>
      <c r="BI13" s="569"/>
      <c r="BJ13" s="569"/>
      <c r="BK13" s="569"/>
      <c r="BL13" s="569"/>
      <c r="BM13" s="569"/>
      <c r="BN13" s="569"/>
      <c r="BP13" s="568"/>
      <c r="BQ13" s="568"/>
      <c r="BR13" s="568"/>
      <c r="BS13" s="568"/>
      <c r="BT13" s="568"/>
      <c r="BU13" s="568"/>
      <c r="BV13" s="568"/>
      <c r="BW13" s="568"/>
      <c r="BX13" s="568"/>
      <c r="BY13" s="568"/>
      <c r="BZ13" s="568"/>
      <c r="CA13" s="568"/>
      <c r="CB13" s="568"/>
      <c r="CC13" s="568"/>
      <c r="CD13" s="568"/>
    </row>
    <row r="14" spans="1:84" ht="30" customHeight="1">
      <c r="A14" s="574">
        <v>6</v>
      </c>
      <c r="B14" s="575" t="str">
        <f>'参加チーム(卒業)'!E21</f>
        <v>Ｐ－Ｂｏｙ’s</v>
      </c>
      <c r="C14" s="194" t="str">
        <f>IF(R4="","",R4)</f>
        <v>/</v>
      </c>
      <c r="D14" s="570" t="str">
        <f>IF(C15&gt;E15,"○",IF(C15&lt;E15,"●",IF(C15="","","△")))</f>
        <v/>
      </c>
      <c r="E14" s="571"/>
      <c r="F14" s="194" t="str">
        <f>IF(R6="","",R6)</f>
        <v>/</v>
      </c>
      <c r="G14" s="570" t="str">
        <f>IF(F15&gt;H15,"○",IF(F15&lt;H15,"●",IF(F15="","","△")))</f>
        <v/>
      </c>
      <c r="H14" s="571"/>
      <c r="I14" s="194" t="str">
        <f>IF(R8="","",R8)</f>
        <v>/</v>
      </c>
      <c r="J14" s="570" t="str">
        <f>IF(I15&gt;K15,"○",IF(I15&lt;K15,"●",IF(I15="","","△")))</f>
        <v/>
      </c>
      <c r="K14" s="571"/>
      <c r="L14" s="194" t="str">
        <f>IF(R10="","",R10)</f>
        <v>/</v>
      </c>
      <c r="M14" s="570" t="str">
        <f>IF(L15&gt;N15,"○",IF(L15&lt;N15,"●",IF(L15="","","△")))</f>
        <v/>
      </c>
      <c r="N14" s="571"/>
      <c r="O14" s="194" t="str">
        <f>IF(R12="","",R12)</f>
        <v>/</v>
      </c>
      <c r="P14" s="570" t="str">
        <f>IF(O15&gt;Q15,"○",IF(O15&lt;Q15,"●",IF(O15="","","△")))</f>
        <v/>
      </c>
      <c r="Q14" s="571"/>
      <c r="R14" s="572"/>
      <c r="S14" s="572"/>
      <c r="T14" s="572"/>
      <c r="U14" s="195" t="s">
        <v>109</v>
      </c>
      <c r="V14" s="570" t="str">
        <f>IF(U15&gt;W15,"○",IF(U15&lt;W15,"●",IF(U15="","","△")))</f>
        <v/>
      </c>
      <c r="W14" s="571"/>
      <c r="X14" s="195" t="s">
        <v>109</v>
      </c>
      <c r="Y14" s="570" t="str">
        <f>IF(X15&gt;Z15,"○",IF(X15&lt;Z15,"●",IF(X15="","","△")))</f>
        <v/>
      </c>
      <c r="Z14" s="571"/>
      <c r="AA14" s="195" t="s">
        <v>109</v>
      </c>
      <c r="AB14" s="570" t="str">
        <f>IF(AA15&gt;AC15,"○",IF(AA15&lt;AC15,"●",IF(AA15="","","△")))</f>
        <v/>
      </c>
      <c r="AC14" s="571"/>
      <c r="AD14" s="195" t="s">
        <v>109</v>
      </c>
      <c r="AE14" s="570" t="str">
        <f>IF(AD15&gt;AF15,"○",IF(AD15&lt;AF15,"●",IF(AD15="","","△")))</f>
        <v/>
      </c>
      <c r="AF14" s="571"/>
      <c r="AG14" s="195" t="s">
        <v>109</v>
      </c>
      <c r="AH14" s="570" t="str">
        <f>IF(AG15&gt;AI15,"○",IF(AG15&lt;AI15,"●",IF(AG15="","","△")))</f>
        <v/>
      </c>
      <c r="AI14" s="571"/>
      <c r="AJ14" s="195" t="s">
        <v>109</v>
      </c>
      <c r="AK14" s="570" t="str">
        <f>IF(AJ15&gt;AL15,"○",IF(AJ15&lt;AL15,"●",IF(AJ15="","","△")))</f>
        <v/>
      </c>
      <c r="AL14" s="571"/>
      <c r="AM14" s="195" t="s">
        <v>109</v>
      </c>
      <c r="AN14" s="570" t="str">
        <f>IF(AM15&gt;AO15,"○",IF(AM15&lt;AO15,"●",IF(AM15="","","△")))</f>
        <v/>
      </c>
      <c r="AO14" s="571"/>
      <c r="AP14" s="195" t="s">
        <v>109</v>
      </c>
      <c r="AQ14" s="570" t="str">
        <f>IF(AP15&gt;AR15,"○",IF(AP15&lt;AR15,"●",IF(AP15="","","△")))</f>
        <v/>
      </c>
      <c r="AR14" s="571"/>
      <c r="AS14" s="195" t="s">
        <v>109</v>
      </c>
      <c r="AT14" s="570" t="str">
        <f>IF(AS15&gt;AU15,"○",IF(AS15&lt;AU15,"●",IF(AS15="","","△")))</f>
        <v/>
      </c>
      <c r="AU14" s="571"/>
      <c r="AV14" s="579"/>
      <c r="AW14" s="578">
        <f>COUNTIF($C14:$AU15,"○")</f>
        <v>0</v>
      </c>
      <c r="AX14" s="578">
        <f>COUNTIF($C14:$AU15,"●")</f>
        <v>0</v>
      </c>
      <c r="AY14" s="578">
        <f>COUNTIF($C14:$AU15,"△")</f>
        <v>0</v>
      </c>
      <c r="AZ14" s="576">
        <f>SUM(AS15,AP15,AM15,AJ15,AG15,AD15,AA15,X15,U15,R15,O15,L15,I15,F15,C15)</f>
        <v>0</v>
      </c>
      <c r="BA14" s="576">
        <f>SUM(AU15,AR15,AO15,AL15,AI15,AF15,AC15,Z15,W15,T15,Q15,N15,K15,H15,E15)</f>
        <v>0</v>
      </c>
      <c r="BB14" s="576">
        <f>AZ14-BA14</f>
        <v>0</v>
      </c>
      <c r="BC14" s="577" t="str">
        <f>IF(AND(AW14=0,AX14=0,AY14=0),"",RANK(BE14,BE$4:BE$33))</f>
        <v/>
      </c>
      <c r="BD14" s="373" t="str">
        <f>IF(BG14=0,MAX(C14,F14,I14,L14,O14,R14,U14,X14,AA14,AE14,AD14,AG14,AJ14,AM14,AP14,AS14),"")</f>
        <v/>
      </c>
      <c r="BE14" s="568">
        <f t="shared" ref="BE14" si="70">IF(AND(AW14=0,AX14=0,AY14=0),-99999,100000*AW14+10000*AY14-BF14)</f>
        <v>-99999</v>
      </c>
      <c r="BF14" s="568">
        <f>RANK(BB14,BB$4:BB$33)</f>
        <v>1</v>
      </c>
      <c r="BG14" s="589">
        <f t="shared" ref="BG14" si="71">$BG$2-SUM(BH14:BN15)</f>
        <v>14</v>
      </c>
      <c r="BH14" s="569">
        <f t="shared" ref="BH14:BN14" si="72">COUNTIF($BP14:$CD15,BH$3)</f>
        <v>0</v>
      </c>
      <c r="BI14" s="569">
        <f t="shared" si="72"/>
        <v>0</v>
      </c>
      <c r="BJ14" s="569">
        <f t="shared" si="72"/>
        <v>0</v>
      </c>
      <c r="BK14" s="569">
        <f t="shared" si="72"/>
        <v>0</v>
      </c>
      <c r="BL14" s="569">
        <f t="shared" si="72"/>
        <v>0</v>
      </c>
      <c r="BM14" s="569">
        <f t="shared" si="72"/>
        <v>0</v>
      </c>
      <c r="BN14" s="569">
        <f t="shared" si="72"/>
        <v>0</v>
      </c>
      <c r="BP14" s="568" t="str">
        <f t="shared" ref="BP14" si="73">IF(OR(C14=0,C14="/"),"",MONTH(C14))</f>
        <v/>
      </c>
      <c r="BQ14" s="568" t="str">
        <f t="shared" ref="BQ14" si="74">IF(OR(F14=0,F14="/"),"",MONTH(F14))</f>
        <v/>
      </c>
      <c r="BR14" s="568" t="str">
        <f t="shared" ref="BR14" si="75">IF(OR(I14=0,I14="/"),"",MONTH(I14))</f>
        <v/>
      </c>
      <c r="BS14" s="568" t="str">
        <f t="shared" ref="BS14" si="76">IF(OR(L14=0,L14="/"),"",MONTH(L14))</f>
        <v/>
      </c>
      <c r="BT14" s="568" t="str">
        <f t="shared" ref="BT14" si="77">IF(OR(O14=0,O14="/"),"",MONTH(O14))</f>
        <v/>
      </c>
      <c r="BU14" s="568" t="str">
        <f t="shared" ref="BU14" si="78">IF(OR(R14=0,R14="/"),"",MONTH(R14))</f>
        <v/>
      </c>
      <c r="BV14" s="568" t="str">
        <f t="shared" ref="BV14" si="79">IF(OR(U14=0,U14="/"),"",MONTH(U14))</f>
        <v/>
      </c>
      <c r="BW14" s="568" t="str">
        <f t="shared" ref="BW14" si="80">IF(OR(X14=0,X14="/"),"",MONTH(X14))</f>
        <v/>
      </c>
      <c r="BX14" s="568" t="str">
        <f t="shared" ref="BX14" si="81">IF(OR(AA14=0,AA14="/"),"",MONTH(AA14))</f>
        <v/>
      </c>
      <c r="BY14" s="568" t="str">
        <f t="shared" ref="BY14" si="82">IF(OR(AD14=0,AD14="/"),"",MONTH(AD14))</f>
        <v/>
      </c>
      <c r="BZ14" s="568" t="str">
        <f t="shared" ref="BZ14" si="83">IF(OR(AG14=0,AG14="/"),"",MONTH(AG14))</f>
        <v/>
      </c>
      <c r="CA14" s="568" t="str">
        <f t="shared" ref="CA14" si="84">IF(OR(AJ14=0,AJ14="/"),"",MONTH(AJ14))</f>
        <v/>
      </c>
      <c r="CB14" s="568" t="str">
        <f t="shared" ref="CB14" si="85">IF(OR(AM14=0,AM14="/"),"",MONTH(AM14))</f>
        <v/>
      </c>
      <c r="CC14" s="568" t="str">
        <f t="shared" ref="CC14" si="86">IF(OR(AP14=0,AP14="/"),"",MONTH(AP14))</f>
        <v/>
      </c>
      <c r="CD14" s="568" t="str">
        <f t="shared" ref="CD14" si="87">IF(OR(AS14=0,AS14="/"),"",MONTH(AS14))</f>
        <v/>
      </c>
    </row>
    <row r="15" spans="1:84" ht="30" customHeight="1">
      <c r="A15" s="574"/>
      <c r="B15" s="575"/>
      <c r="C15" s="139" t="str">
        <f>IF(T5="","",T5)</f>
        <v/>
      </c>
      <c r="D15" s="137" t="str">
        <f>S5</f>
        <v/>
      </c>
      <c r="E15" s="140" t="str">
        <f>IF(R5="","",R5)</f>
        <v/>
      </c>
      <c r="F15" s="139" t="str">
        <f>IF(T7="","",T7)</f>
        <v/>
      </c>
      <c r="G15" s="137" t="str">
        <f>S7</f>
        <v/>
      </c>
      <c r="H15" s="140" t="str">
        <f>IF(R7="","",R7)</f>
        <v/>
      </c>
      <c r="I15" s="139" t="str">
        <f>IF(T9="","",T9)</f>
        <v/>
      </c>
      <c r="J15" s="137" t="str">
        <f>S9</f>
        <v/>
      </c>
      <c r="K15" s="140" t="str">
        <f>IF(R9="","",R9)</f>
        <v/>
      </c>
      <c r="L15" s="139" t="str">
        <f>IF(T11="","",T11)</f>
        <v/>
      </c>
      <c r="M15" s="137" t="str">
        <f>S11</f>
        <v/>
      </c>
      <c r="N15" s="140" t="str">
        <f>IF(R11="","",R11)</f>
        <v/>
      </c>
      <c r="O15" s="139" t="str">
        <f>IF(T13="","",T13)</f>
        <v/>
      </c>
      <c r="P15" s="137" t="str">
        <f>S13</f>
        <v/>
      </c>
      <c r="Q15" s="140" t="str">
        <f>IF(R13="","",R13)</f>
        <v/>
      </c>
      <c r="R15" s="572"/>
      <c r="S15" s="572"/>
      <c r="T15" s="572"/>
      <c r="U15" s="136"/>
      <c r="V15" s="137" t="str">
        <f>IF(U15&gt;="","","－")</f>
        <v/>
      </c>
      <c r="W15" s="138"/>
      <c r="X15" s="136"/>
      <c r="Y15" s="137" t="str">
        <f>IF(X15&gt;="","","－")</f>
        <v/>
      </c>
      <c r="Z15" s="138"/>
      <c r="AA15" s="136"/>
      <c r="AB15" s="137" t="str">
        <f>IF(AA15&gt;="","","－")</f>
        <v/>
      </c>
      <c r="AC15" s="138"/>
      <c r="AD15" s="136"/>
      <c r="AE15" s="137" t="str">
        <f>IF(AD15&gt;="","","－")</f>
        <v/>
      </c>
      <c r="AF15" s="138"/>
      <c r="AG15" s="136"/>
      <c r="AH15" s="137" t="str">
        <f>IF(AG15&gt;="","","－")</f>
        <v/>
      </c>
      <c r="AI15" s="138"/>
      <c r="AJ15" s="136"/>
      <c r="AK15" s="137" t="str">
        <f>IF(AJ15&gt;="","","－")</f>
        <v/>
      </c>
      <c r="AL15" s="138"/>
      <c r="AM15" s="136"/>
      <c r="AN15" s="137" t="str">
        <f>IF(AM15&gt;="","","－")</f>
        <v/>
      </c>
      <c r="AO15" s="138"/>
      <c r="AP15" s="136"/>
      <c r="AQ15" s="137" t="str">
        <f>IF(AP15&gt;="","","－")</f>
        <v/>
      </c>
      <c r="AR15" s="138"/>
      <c r="AS15" s="136"/>
      <c r="AT15" s="137" t="str">
        <f>IF(AS15&gt;="","","－")</f>
        <v/>
      </c>
      <c r="AU15" s="138"/>
      <c r="AV15" s="579"/>
      <c r="AW15" s="578"/>
      <c r="AX15" s="578"/>
      <c r="AY15" s="578"/>
      <c r="AZ15" s="576"/>
      <c r="BA15" s="576"/>
      <c r="BB15" s="576"/>
      <c r="BC15" s="577"/>
      <c r="BD15" s="373"/>
      <c r="BE15" s="568"/>
      <c r="BF15" s="568"/>
      <c r="BG15" s="589"/>
      <c r="BH15" s="569"/>
      <c r="BI15" s="569"/>
      <c r="BJ15" s="569"/>
      <c r="BK15" s="569"/>
      <c r="BL15" s="569"/>
      <c r="BM15" s="569"/>
      <c r="BN15" s="569"/>
      <c r="BP15" s="568"/>
      <c r="BQ15" s="568"/>
      <c r="BR15" s="568"/>
      <c r="BS15" s="568"/>
      <c r="BT15" s="568"/>
      <c r="BU15" s="568"/>
      <c r="BV15" s="568"/>
      <c r="BW15" s="568"/>
      <c r="BX15" s="568"/>
      <c r="BY15" s="568"/>
      <c r="BZ15" s="568"/>
      <c r="CA15" s="568"/>
      <c r="CB15" s="568"/>
      <c r="CC15" s="568"/>
      <c r="CD15" s="568"/>
    </row>
    <row r="16" spans="1:84" ht="30" customHeight="1">
      <c r="A16" s="574">
        <v>7</v>
      </c>
      <c r="B16" s="575" t="str">
        <f>'参加チーム(卒業)'!E22</f>
        <v>八事ナゲッツ</v>
      </c>
      <c r="C16" s="194" t="str">
        <f>IF(U4="","",U4)</f>
        <v>/</v>
      </c>
      <c r="D16" s="570" t="str">
        <f>IF(C17&gt;E17,"○",IF(C17&lt;E17,"●",IF(C17="","","△")))</f>
        <v/>
      </c>
      <c r="E16" s="571"/>
      <c r="F16" s="194" t="str">
        <f>IF(U6="","",U6)</f>
        <v>/</v>
      </c>
      <c r="G16" s="570" t="str">
        <f>IF(F17&gt;H17,"○",IF(F17&lt;H17,"●",IF(F17="","","△")))</f>
        <v/>
      </c>
      <c r="H16" s="571"/>
      <c r="I16" s="194" t="str">
        <f>IF(U8="","",U8)</f>
        <v>/</v>
      </c>
      <c r="J16" s="570" t="str">
        <f>IF(I17&gt;K17,"○",IF(I17&lt;K17,"●",IF(I17="","","△")))</f>
        <v/>
      </c>
      <c r="K16" s="571"/>
      <c r="L16" s="194" t="str">
        <f>IF(U10="","",U10)</f>
        <v>/</v>
      </c>
      <c r="M16" s="570" t="str">
        <f>IF(L17&gt;N17,"○",IF(L17&lt;N17,"●",IF(L17="","","△")))</f>
        <v/>
      </c>
      <c r="N16" s="571"/>
      <c r="O16" s="194" t="str">
        <f>IF(U12="","",U12)</f>
        <v>/</v>
      </c>
      <c r="P16" s="570" t="str">
        <f>IF(O17&gt;Q17,"○",IF(O17&lt;Q17,"●",IF(O17="","","△")))</f>
        <v/>
      </c>
      <c r="Q16" s="571"/>
      <c r="R16" s="194" t="str">
        <f>IF(U14="","",U14)</f>
        <v>/</v>
      </c>
      <c r="S16" s="570" t="str">
        <f>IF(R17&gt;T17,"○",IF(R17&lt;T17,"●",IF(R17="","","△")))</f>
        <v/>
      </c>
      <c r="T16" s="571"/>
      <c r="U16" s="572"/>
      <c r="V16" s="572"/>
      <c r="W16" s="572"/>
      <c r="X16" s="195" t="s">
        <v>109</v>
      </c>
      <c r="Y16" s="570" t="str">
        <f>IF(X17&gt;Z17,"○",IF(X17&lt;Z17,"●",IF(X17="","","△")))</f>
        <v/>
      </c>
      <c r="Z16" s="571"/>
      <c r="AA16" s="195" t="s">
        <v>109</v>
      </c>
      <c r="AB16" s="570" t="str">
        <f>IF(AA17&gt;AC17,"○",IF(AA17&lt;AC17,"●",IF(AA17="","","△")))</f>
        <v/>
      </c>
      <c r="AC16" s="571"/>
      <c r="AD16" s="195" t="s">
        <v>109</v>
      </c>
      <c r="AE16" s="570" t="str">
        <f>IF(AD17&gt;AF17,"○",IF(AD17&lt;AF17,"●",IF(AD17="","","△")))</f>
        <v/>
      </c>
      <c r="AF16" s="571"/>
      <c r="AG16" s="195" t="s">
        <v>109</v>
      </c>
      <c r="AH16" s="570" t="str">
        <f>IF(AG17&gt;AI17,"○",IF(AG17&lt;AI17,"●",IF(AG17="","","△")))</f>
        <v/>
      </c>
      <c r="AI16" s="571"/>
      <c r="AJ16" s="195" t="s">
        <v>109</v>
      </c>
      <c r="AK16" s="570" t="str">
        <f>IF(AJ17&gt;AL17,"○",IF(AJ17&lt;AL17,"●",IF(AJ17="","","△")))</f>
        <v/>
      </c>
      <c r="AL16" s="571"/>
      <c r="AM16" s="195" t="s">
        <v>109</v>
      </c>
      <c r="AN16" s="570" t="str">
        <f>IF(AM17&gt;AO17,"○",IF(AM17&lt;AO17,"●",IF(AM17="","","△")))</f>
        <v/>
      </c>
      <c r="AO16" s="571"/>
      <c r="AP16" s="195" t="s">
        <v>109</v>
      </c>
      <c r="AQ16" s="570" t="str">
        <f>IF(AP17&gt;AR17,"○",IF(AP17&lt;AR17,"●",IF(AP17="","","△")))</f>
        <v/>
      </c>
      <c r="AR16" s="571"/>
      <c r="AS16" s="195" t="s">
        <v>109</v>
      </c>
      <c r="AT16" s="570" t="str">
        <f>IF(AS17&gt;AU17,"○",IF(AS17&lt;AU17,"●",IF(AS17="","","△")))</f>
        <v/>
      </c>
      <c r="AU16" s="571"/>
      <c r="AV16" s="579"/>
      <c r="AW16" s="578">
        <f>COUNTIF($C16:$AU17,"○")</f>
        <v>0</v>
      </c>
      <c r="AX16" s="578">
        <f>COUNTIF($C16:$AU17,"●")</f>
        <v>0</v>
      </c>
      <c r="AY16" s="578">
        <f>COUNTIF($C16:$AU17,"△")</f>
        <v>0</v>
      </c>
      <c r="AZ16" s="576">
        <f>SUM(AS17,AP17,AM17,AJ17,AG17,AD17,AA17,X17,U17,R17,O17,L17,I17,F17,C17)</f>
        <v>0</v>
      </c>
      <c r="BA16" s="576">
        <f>SUM(AU17,AR17,AO17,AL17,AI17,AF17,AC17,Z17,W17,T17,Q17,N17,K17,H17,E17)</f>
        <v>0</v>
      </c>
      <c r="BB16" s="576">
        <f>AZ16-BA16</f>
        <v>0</v>
      </c>
      <c r="BC16" s="577" t="str">
        <f>IF(AND(AW16=0,AX16=0,AY16=0),"",RANK(BE16,BE$4:BE$33))</f>
        <v/>
      </c>
      <c r="BD16" s="373" t="str">
        <f>IF(BG16=0,MAX(C16,F16,I16,L16,O16,R16,U16,X16,AA16,AE16,AD16,AG16,AJ16,AM16,AP16,AS16),"")</f>
        <v/>
      </c>
      <c r="BE16" s="568">
        <f t="shared" ref="BE16" si="88">IF(AND(AW16=0,AX16=0,AY16=0),-99999,100000*AW16+10000*AY16-BF16)</f>
        <v>-99999</v>
      </c>
      <c r="BF16" s="568">
        <f>RANK(BB16,BB$4:BB$33)</f>
        <v>1</v>
      </c>
      <c r="BG16" s="589">
        <f t="shared" ref="BG16" si="89">$BG$2-SUM(BH16:BN17)</f>
        <v>14</v>
      </c>
      <c r="BH16" s="569">
        <f t="shared" ref="BH16:BN16" si="90">COUNTIF($BP16:$CD17,BH$3)</f>
        <v>0</v>
      </c>
      <c r="BI16" s="569">
        <f t="shared" si="90"/>
        <v>0</v>
      </c>
      <c r="BJ16" s="569">
        <f t="shared" si="90"/>
        <v>0</v>
      </c>
      <c r="BK16" s="569">
        <f t="shared" si="90"/>
        <v>0</v>
      </c>
      <c r="BL16" s="569">
        <f t="shared" si="90"/>
        <v>0</v>
      </c>
      <c r="BM16" s="569">
        <f t="shared" si="90"/>
        <v>0</v>
      </c>
      <c r="BN16" s="569">
        <f t="shared" si="90"/>
        <v>0</v>
      </c>
      <c r="BP16" s="568" t="str">
        <f t="shared" ref="BP16" si="91">IF(OR(C16=0,C16="/"),"",MONTH(C16))</f>
        <v/>
      </c>
      <c r="BQ16" s="568" t="str">
        <f t="shared" ref="BQ16" si="92">IF(OR(F16=0,F16="/"),"",MONTH(F16))</f>
        <v/>
      </c>
      <c r="BR16" s="568" t="str">
        <f t="shared" ref="BR16" si="93">IF(OR(I16=0,I16="/"),"",MONTH(I16))</f>
        <v/>
      </c>
      <c r="BS16" s="568" t="str">
        <f t="shared" ref="BS16" si="94">IF(OR(L16=0,L16="/"),"",MONTH(L16))</f>
        <v/>
      </c>
      <c r="BT16" s="568" t="str">
        <f t="shared" ref="BT16" si="95">IF(OR(O16=0,O16="/"),"",MONTH(O16))</f>
        <v/>
      </c>
      <c r="BU16" s="568" t="str">
        <f t="shared" ref="BU16" si="96">IF(OR(R16=0,R16="/"),"",MONTH(R16))</f>
        <v/>
      </c>
      <c r="BV16" s="568" t="str">
        <f t="shared" ref="BV16" si="97">IF(OR(U16=0,U16="/"),"",MONTH(U16))</f>
        <v/>
      </c>
      <c r="BW16" s="568" t="str">
        <f t="shared" ref="BW16" si="98">IF(OR(X16=0,X16="/"),"",MONTH(X16))</f>
        <v/>
      </c>
      <c r="BX16" s="568" t="str">
        <f t="shared" ref="BX16" si="99">IF(OR(AA16=0,AA16="/"),"",MONTH(AA16))</f>
        <v/>
      </c>
      <c r="BY16" s="568" t="str">
        <f t="shared" ref="BY16" si="100">IF(OR(AD16=0,AD16="/"),"",MONTH(AD16))</f>
        <v/>
      </c>
      <c r="BZ16" s="568" t="str">
        <f t="shared" ref="BZ16" si="101">IF(OR(AG16=0,AG16="/"),"",MONTH(AG16))</f>
        <v/>
      </c>
      <c r="CA16" s="568" t="str">
        <f t="shared" ref="CA16" si="102">IF(OR(AJ16=0,AJ16="/"),"",MONTH(AJ16))</f>
        <v/>
      </c>
      <c r="CB16" s="568" t="str">
        <f t="shared" ref="CB16" si="103">IF(OR(AM16=0,AM16="/"),"",MONTH(AM16))</f>
        <v/>
      </c>
      <c r="CC16" s="568" t="str">
        <f t="shared" ref="CC16" si="104">IF(OR(AP16=0,AP16="/"),"",MONTH(AP16))</f>
        <v/>
      </c>
      <c r="CD16" s="568" t="str">
        <f t="shared" ref="CD16" si="105">IF(OR(AS16=0,AS16="/"),"",MONTH(AS16))</f>
        <v/>
      </c>
    </row>
    <row r="17" spans="1:82" ht="30" customHeight="1">
      <c r="A17" s="574"/>
      <c r="B17" s="575"/>
      <c r="C17" s="139" t="str">
        <f>IF(W5="","",W5)</f>
        <v/>
      </c>
      <c r="D17" s="137" t="str">
        <f>V5</f>
        <v/>
      </c>
      <c r="E17" s="140" t="str">
        <f>IF(U5="","",U5)</f>
        <v/>
      </c>
      <c r="F17" s="139" t="str">
        <f>IF(W7="","",W7)</f>
        <v/>
      </c>
      <c r="G17" s="137" t="str">
        <f>V7</f>
        <v/>
      </c>
      <c r="H17" s="140" t="str">
        <f>IF(U7="","",U7)</f>
        <v/>
      </c>
      <c r="I17" s="139" t="str">
        <f>IF(W9="","",W9)</f>
        <v/>
      </c>
      <c r="J17" s="137" t="str">
        <f>V9</f>
        <v/>
      </c>
      <c r="K17" s="140" t="str">
        <f>IF(U9="","",U9)</f>
        <v/>
      </c>
      <c r="L17" s="139" t="str">
        <f>IF(W11="","",W11)</f>
        <v/>
      </c>
      <c r="M17" s="137" t="str">
        <f>V11</f>
        <v/>
      </c>
      <c r="N17" s="140" t="str">
        <f>IF(U11="","",U11)</f>
        <v/>
      </c>
      <c r="O17" s="139" t="str">
        <f>IF(W13="","",W13)</f>
        <v/>
      </c>
      <c r="P17" s="137" t="str">
        <f>V13</f>
        <v/>
      </c>
      <c r="Q17" s="140" t="str">
        <f>IF(U13="","",U13)</f>
        <v/>
      </c>
      <c r="R17" s="139" t="str">
        <f>IF(W15="","",W15)</f>
        <v/>
      </c>
      <c r="S17" s="137" t="str">
        <f>V15</f>
        <v/>
      </c>
      <c r="T17" s="140" t="str">
        <f>IF(U15="","",U15)</f>
        <v/>
      </c>
      <c r="U17" s="572"/>
      <c r="V17" s="572"/>
      <c r="W17" s="572"/>
      <c r="X17" s="136"/>
      <c r="Y17" s="137" t="str">
        <f>IF(X17&gt;="","","－")</f>
        <v/>
      </c>
      <c r="Z17" s="138"/>
      <c r="AA17" s="136"/>
      <c r="AB17" s="137" t="str">
        <f>IF(AA17&gt;="","","－")</f>
        <v/>
      </c>
      <c r="AC17" s="138"/>
      <c r="AD17" s="136"/>
      <c r="AE17" s="137" t="str">
        <f>IF(AD17&gt;="","","－")</f>
        <v/>
      </c>
      <c r="AF17" s="138"/>
      <c r="AG17" s="136"/>
      <c r="AH17" s="137" t="str">
        <f>IF(AG17&gt;="","","－")</f>
        <v/>
      </c>
      <c r="AI17" s="138"/>
      <c r="AJ17" s="136"/>
      <c r="AK17" s="137" t="str">
        <f>IF(AJ17&gt;="","","－")</f>
        <v/>
      </c>
      <c r="AL17" s="138"/>
      <c r="AM17" s="136"/>
      <c r="AN17" s="137" t="str">
        <f>IF(AM17&gt;="","","－")</f>
        <v/>
      </c>
      <c r="AO17" s="138"/>
      <c r="AP17" s="136"/>
      <c r="AQ17" s="141" t="str">
        <f>IF(AP17&gt;="","","－")</f>
        <v/>
      </c>
      <c r="AR17" s="138"/>
      <c r="AS17" s="136"/>
      <c r="AT17" s="137" t="str">
        <f>IF(AS17&gt;="","","－")</f>
        <v/>
      </c>
      <c r="AU17" s="138"/>
      <c r="AV17" s="579"/>
      <c r="AW17" s="578"/>
      <c r="AX17" s="578"/>
      <c r="AY17" s="578"/>
      <c r="AZ17" s="576"/>
      <c r="BA17" s="576"/>
      <c r="BB17" s="576"/>
      <c r="BC17" s="577"/>
      <c r="BD17" s="373"/>
      <c r="BE17" s="568"/>
      <c r="BF17" s="568"/>
      <c r="BG17" s="589"/>
      <c r="BH17" s="569"/>
      <c r="BI17" s="569"/>
      <c r="BJ17" s="569"/>
      <c r="BK17" s="569"/>
      <c r="BL17" s="569"/>
      <c r="BM17" s="569"/>
      <c r="BN17" s="569"/>
      <c r="BP17" s="568"/>
      <c r="BQ17" s="568"/>
      <c r="BR17" s="568"/>
      <c r="BS17" s="568"/>
      <c r="BT17" s="568"/>
      <c r="BU17" s="568"/>
      <c r="BV17" s="568"/>
      <c r="BW17" s="568"/>
      <c r="BX17" s="568"/>
      <c r="BY17" s="568"/>
      <c r="BZ17" s="568"/>
      <c r="CA17" s="568"/>
      <c r="CB17" s="568"/>
      <c r="CC17" s="568"/>
      <c r="CD17" s="568"/>
    </row>
    <row r="18" spans="1:82" ht="30" customHeight="1">
      <c r="A18" s="574">
        <v>8</v>
      </c>
      <c r="B18" s="575" t="str">
        <f>'参加チーム(卒業)'!E23</f>
        <v>黒笹少年野球クラブ</v>
      </c>
      <c r="C18" s="194" t="str">
        <f>IF(X4="","",X4)</f>
        <v>/</v>
      </c>
      <c r="D18" s="570" t="str">
        <f>IF(C19&gt;E19,"○",IF(C19&lt;E19,"●",IF(C19="","","△")))</f>
        <v/>
      </c>
      <c r="E18" s="571"/>
      <c r="F18" s="194" t="str">
        <f>IF(X6="","",X6)</f>
        <v>/</v>
      </c>
      <c r="G18" s="570" t="str">
        <f>IF(F19&gt;H19,"○",IF(F19&lt;H19,"●",IF(F19="","","△")))</f>
        <v/>
      </c>
      <c r="H18" s="571"/>
      <c r="I18" s="194" t="str">
        <f>IF(X8="","",X8)</f>
        <v>/</v>
      </c>
      <c r="J18" s="570" t="str">
        <f>IF(I19&gt;K19,"○",IF(I19&lt;K19,"●",IF(I19="","","△")))</f>
        <v/>
      </c>
      <c r="K18" s="571"/>
      <c r="L18" s="194" t="str">
        <f>IF(X10="","",X10)</f>
        <v>/</v>
      </c>
      <c r="M18" s="570" t="str">
        <f>IF(L19&gt;N19,"○",IF(L19&lt;N19,"●",IF(L19="","","△")))</f>
        <v/>
      </c>
      <c r="N18" s="571"/>
      <c r="O18" s="194" t="str">
        <f>IF(X12="","",X12)</f>
        <v>/</v>
      </c>
      <c r="P18" s="570" t="str">
        <f>IF(O19&gt;Q19,"○",IF(O19&lt;Q19,"●",IF(O19="","","△")))</f>
        <v/>
      </c>
      <c r="Q18" s="571"/>
      <c r="R18" s="194" t="str">
        <f>IF(X14="","",X14)</f>
        <v>/</v>
      </c>
      <c r="S18" s="570" t="str">
        <f>IF(R19&gt;T19,"○",IF(R19&lt;T19,"●",IF(R19="","","△")))</f>
        <v/>
      </c>
      <c r="T18" s="571"/>
      <c r="U18" s="194" t="str">
        <f>IF(X16="","",X16)</f>
        <v>/</v>
      </c>
      <c r="V18" s="570" t="str">
        <f>IF(U19&gt;W19,"○",IF(U19&lt;W19,"●",IF(U19="","","△")))</f>
        <v/>
      </c>
      <c r="W18" s="571"/>
      <c r="X18" s="572"/>
      <c r="Y18" s="572"/>
      <c r="Z18" s="572"/>
      <c r="AA18" s="195" t="s">
        <v>109</v>
      </c>
      <c r="AB18" s="570" t="str">
        <f>IF(AA19&gt;AC19,"○",IF(AA19&lt;AC19,"●",IF(AA19="","","△")))</f>
        <v/>
      </c>
      <c r="AC18" s="571"/>
      <c r="AD18" s="195" t="s">
        <v>109</v>
      </c>
      <c r="AE18" s="570" t="str">
        <f>IF(AD19&gt;AF19,"○",IF(AD19&lt;AF19,"●",IF(AD19="","","△")))</f>
        <v/>
      </c>
      <c r="AF18" s="571"/>
      <c r="AG18" s="195" t="s">
        <v>109</v>
      </c>
      <c r="AH18" s="570" t="str">
        <f>IF(AG19&gt;AI19,"○",IF(AG19&lt;AI19,"●",IF(AG19="","","△")))</f>
        <v/>
      </c>
      <c r="AI18" s="571"/>
      <c r="AJ18" s="195" t="s">
        <v>109</v>
      </c>
      <c r="AK18" s="570" t="str">
        <f>IF(AJ19&gt;AL19,"○",IF(AJ19&lt;AL19,"●",IF(AJ19="","","△")))</f>
        <v/>
      </c>
      <c r="AL18" s="571"/>
      <c r="AM18" s="195" t="s">
        <v>109</v>
      </c>
      <c r="AN18" s="570" t="str">
        <f>IF(AM19&gt;AO19,"○",IF(AM19&lt;AO19,"●",IF(AM19="","","△")))</f>
        <v/>
      </c>
      <c r="AO18" s="571"/>
      <c r="AP18" s="195" t="s">
        <v>109</v>
      </c>
      <c r="AQ18" s="570" t="str">
        <f>IF(AP19&gt;AR19,"○",IF(AP19&lt;AR19,"●",IF(AP19="","","△")))</f>
        <v/>
      </c>
      <c r="AR18" s="571"/>
      <c r="AS18" s="195" t="s">
        <v>109</v>
      </c>
      <c r="AT18" s="570" t="str">
        <f>IF(AS19&gt;AU19,"○",IF(AS19&lt;AU19,"●",IF(AS19="","","△")))</f>
        <v/>
      </c>
      <c r="AU18" s="571"/>
      <c r="AV18" s="579"/>
      <c r="AW18" s="578">
        <f>COUNTIF($C18:$AU19,"○")</f>
        <v>0</v>
      </c>
      <c r="AX18" s="578">
        <f>COUNTIF($C18:$AU19,"●")</f>
        <v>0</v>
      </c>
      <c r="AY18" s="578">
        <f>COUNTIF($C18:$AU19,"△")</f>
        <v>0</v>
      </c>
      <c r="AZ18" s="576">
        <f>SUM(AS19,AP19,AM19,AJ19,AG19,AD19,AA19,X19,U19,R19,O19,L19,I19,F19,C19)</f>
        <v>0</v>
      </c>
      <c r="BA18" s="576">
        <f>SUM(AU19,AR19,AO19,AL19,AI19,AF19,AC19,Z19,W19,T19,Q19,N19,K19,H19,E19)</f>
        <v>0</v>
      </c>
      <c r="BB18" s="576">
        <f>AZ18-BA18</f>
        <v>0</v>
      </c>
      <c r="BC18" s="577" t="str">
        <f>IF(AND(AW18=0,AX18=0,AY18=0),"",RANK(BE18,BE$4:BE$33))</f>
        <v/>
      </c>
      <c r="BD18" s="373" t="str">
        <f>IF(BG18=0,MAX(C18,F18,I18,L18,O18,R18,U18,X18,AA18,AE18,AD18,AG18,AJ18,AM18,AP18,AS18),"")</f>
        <v/>
      </c>
      <c r="BE18" s="568">
        <f t="shared" ref="BE18" si="106">IF(AND(AW18=0,AX18=0,AY18=0),-99999,100000*AW18+10000*AY18-BF18)</f>
        <v>-99999</v>
      </c>
      <c r="BF18" s="568">
        <f>RANK(BB18,BB$4:BB$33)</f>
        <v>1</v>
      </c>
      <c r="BG18" s="589">
        <f t="shared" ref="BG18" si="107">$BG$2-SUM(BH18:BN19)</f>
        <v>14</v>
      </c>
      <c r="BH18" s="569">
        <f t="shared" ref="BH18:BN18" si="108">COUNTIF($BP18:$CD19,BH$3)</f>
        <v>0</v>
      </c>
      <c r="BI18" s="569">
        <f t="shared" si="108"/>
        <v>0</v>
      </c>
      <c r="BJ18" s="569">
        <f t="shared" si="108"/>
        <v>0</v>
      </c>
      <c r="BK18" s="569">
        <f t="shared" si="108"/>
        <v>0</v>
      </c>
      <c r="BL18" s="569">
        <f t="shared" si="108"/>
        <v>0</v>
      </c>
      <c r="BM18" s="569">
        <f t="shared" si="108"/>
        <v>0</v>
      </c>
      <c r="BN18" s="569">
        <f t="shared" si="108"/>
        <v>0</v>
      </c>
      <c r="BP18" s="568" t="str">
        <f t="shared" ref="BP18" si="109">IF(OR(C18=0,C18="/"),"",MONTH(C18))</f>
        <v/>
      </c>
      <c r="BQ18" s="568" t="str">
        <f t="shared" ref="BQ18" si="110">IF(OR(F18=0,F18="/"),"",MONTH(F18))</f>
        <v/>
      </c>
      <c r="BR18" s="568" t="str">
        <f t="shared" ref="BR18" si="111">IF(OR(I18=0,I18="/"),"",MONTH(I18))</f>
        <v/>
      </c>
      <c r="BS18" s="568" t="str">
        <f t="shared" ref="BS18" si="112">IF(OR(L18=0,L18="/"),"",MONTH(L18))</f>
        <v/>
      </c>
      <c r="BT18" s="568" t="str">
        <f t="shared" ref="BT18" si="113">IF(OR(O18=0,O18="/"),"",MONTH(O18))</f>
        <v/>
      </c>
      <c r="BU18" s="568" t="str">
        <f t="shared" ref="BU18" si="114">IF(OR(R18=0,R18="/"),"",MONTH(R18))</f>
        <v/>
      </c>
      <c r="BV18" s="568" t="str">
        <f t="shared" ref="BV18" si="115">IF(OR(U18=0,U18="/"),"",MONTH(U18))</f>
        <v/>
      </c>
      <c r="BW18" s="568" t="str">
        <f t="shared" ref="BW18" si="116">IF(OR(X18=0,X18="/"),"",MONTH(X18))</f>
        <v/>
      </c>
      <c r="BX18" s="568" t="str">
        <f t="shared" ref="BX18" si="117">IF(OR(AA18=0,AA18="/"),"",MONTH(AA18))</f>
        <v/>
      </c>
      <c r="BY18" s="568" t="str">
        <f t="shared" ref="BY18" si="118">IF(OR(AD18=0,AD18="/"),"",MONTH(AD18))</f>
        <v/>
      </c>
      <c r="BZ18" s="568" t="str">
        <f t="shared" ref="BZ18" si="119">IF(OR(AG18=0,AG18="/"),"",MONTH(AG18))</f>
        <v/>
      </c>
      <c r="CA18" s="568" t="str">
        <f t="shared" ref="CA18" si="120">IF(OR(AJ18=0,AJ18="/"),"",MONTH(AJ18))</f>
        <v/>
      </c>
      <c r="CB18" s="568" t="str">
        <f t="shared" ref="CB18" si="121">IF(OR(AM18=0,AM18="/"),"",MONTH(AM18))</f>
        <v/>
      </c>
      <c r="CC18" s="568" t="str">
        <f t="shared" ref="CC18" si="122">IF(OR(AP18=0,AP18="/"),"",MONTH(AP18))</f>
        <v/>
      </c>
      <c r="CD18" s="568" t="str">
        <f t="shared" ref="CD18" si="123">IF(OR(AS18=0,AS18="/"),"",MONTH(AS18))</f>
        <v/>
      </c>
    </row>
    <row r="19" spans="1:82" ht="30" customHeight="1">
      <c r="A19" s="574"/>
      <c r="B19" s="575"/>
      <c r="C19" s="139" t="str">
        <f>IF(Z5="","",Z5)</f>
        <v/>
      </c>
      <c r="D19" s="137" t="str">
        <f>Y5</f>
        <v/>
      </c>
      <c r="E19" s="140" t="str">
        <f>IF(X5="","",X5)</f>
        <v/>
      </c>
      <c r="F19" s="139" t="str">
        <f>IF(Z7="","",Z7)</f>
        <v/>
      </c>
      <c r="G19" s="137" t="str">
        <f>Y7</f>
        <v/>
      </c>
      <c r="H19" s="140" t="str">
        <f>IF(X7="","",X7)</f>
        <v/>
      </c>
      <c r="I19" s="139" t="str">
        <f>IF(Z9="","",Z9)</f>
        <v/>
      </c>
      <c r="J19" s="137" t="str">
        <f>Y9</f>
        <v/>
      </c>
      <c r="K19" s="140" t="str">
        <f>IF(X9="","",X9)</f>
        <v/>
      </c>
      <c r="L19" s="139" t="str">
        <f>IF(Z11="","",Z11)</f>
        <v/>
      </c>
      <c r="M19" s="137" t="str">
        <f>Y11</f>
        <v/>
      </c>
      <c r="N19" s="140" t="str">
        <f>IF(X11="","",X11)</f>
        <v/>
      </c>
      <c r="O19" s="139" t="str">
        <f>IF(Z13="","",Z13)</f>
        <v/>
      </c>
      <c r="P19" s="137" t="str">
        <f>Y13</f>
        <v/>
      </c>
      <c r="Q19" s="140" t="str">
        <f>IF(X13="","",X13)</f>
        <v/>
      </c>
      <c r="R19" s="139" t="str">
        <f>IF(Z15="","",Z15)</f>
        <v/>
      </c>
      <c r="S19" s="137" t="str">
        <f>Y15</f>
        <v/>
      </c>
      <c r="T19" s="140" t="str">
        <f>IF(X15="","",X15)</f>
        <v/>
      </c>
      <c r="U19" s="139" t="str">
        <f>IF(Z17="","",Z17)</f>
        <v/>
      </c>
      <c r="V19" s="137" t="str">
        <f>Y17</f>
        <v/>
      </c>
      <c r="W19" s="140" t="str">
        <f>IF(X17="","",X17)</f>
        <v/>
      </c>
      <c r="X19" s="572"/>
      <c r="Y19" s="572"/>
      <c r="Z19" s="572"/>
      <c r="AA19" s="136"/>
      <c r="AB19" s="137" t="str">
        <f>IF(AA19&gt;="","","－")</f>
        <v/>
      </c>
      <c r="AC19" s="138"/>
      <c r="AD19" s="136"/>
      <c r="AE19" s="137" t="str">
        <f>IF(AD19&gt;="","","－")</f>
        <v/>
      </c>
      <c r="AF19" s="138"/>
      <c r="AG19" s="136"/>
      <c r="AH19" s="137" t="str">
        <f>IF(AG19&gt;="","","－")</f>
        <v/>
      </c>
      <c r="AI19" s="138"/>
      <c r="AJ19" s="136"/>
      <c r="AK19" s="137" t="str">
        <f>IF(AJ19&gt;="","","－")</f>
        <v/>
      </c>
      <c r="AL19" s="138"/>
      <c r="AM19" s="136"/>
      <c r="AN19" s="137" t="str">
        <f>IF(AM19&gt;="","","－")</f>
        <v/>
      </c>
      <c r="AO19" s="138"/>
      <c r="AP19" s="136"/>
      <c r="AQ19" s="137" t="str">
        <f>IF(AP19&gt;="","","－")</f>
        <v/>
      </c>
      <c r="AR19" s="138"/>
      <c r="AS19" s="136"/>
      <c r="AT19" s="137" t="str">
        <f>IF(AS19&gt;="","","－")</f>
        <v/>
      </c>
      <c r="AU19" s="138"/>
      <c r="AV19" s="579"/>
      <c r="AW19" s="578"/>
      <c r="AX19" s="578"/>
      <c r="AY19" s="578"/>
      <c r="AZ19" s="576"/>
      <c r="BA19" s="576"/>
      <c r="BB19" s="576"/>
      <c r="BC19" s="577"/>
      <c r="BD19" s="373"/>
      <c r="BE19" s="568"/>
      <c r="BF19" s="568"/>
      <c r="BG19" s="589"/>
      <c r="BH19" s="569"/>
      <c r="BI19" s="569"/>
      <c r="BJ19" s="569"/>
      <c r="BK19" s="569"/>
      <c r="BL19" s="569"/>
      <c r="BM19" s="569"/>
      <c r="BN19" s="569"/>
      <c r="BP19" s="568"/>
      <c r="BQ19" s="568"/>
      <c r="BR19" s="568"/>
      <c r="BS19" s="568"/>
      <c r="BT19" s="568"/>
      <c r="BU19" s="568"/>
      <c r="BV19" s="568"/>
      <c r="BW19" s="568"/>
      <c r="BX19" s="568"/>
      <c r="BY19" s="568"/>
      <c r="BZ19" s="568"/>
      <c r="CA19" s="568"/>
      <c r="CB19" s="568"/>
      <c r="CC19" s="568"/>
      <c r="CD19" s="568"/>
    </row>
    <row r="20" spans="1:82" ht="30" customHeight="1">
      <c r="A20" s="574">
        <v>9</v>
      </c>
      <c r="B20" s="575" t="str">
        <f>'参加チーム(卒業)'!E24</f>
        <v>ペイ・フォワード</v>
      </c>
      <c r="C20" s="194" t="str">
        <f>IF(AA4="","",AA4)</f>
        <v>/</v>
      </c>
      <c r="D20" s="570" t="str">
        <f>IF(C21&gt;E21,"○",IF(C21&lt;E21,"●",IF(C21="","","△")))</f>
        <v/>
      </c>
      <c r="E20" s="571"/>
      <c r="F20" s="194" t="str">
        <f>IF(AA6="","",AA6)</f>
        <v>/</v>
      </c>
      <c r="G20" s="570" t="str">
        <f>IF(F21&gt;H21,"○",IF(F21&lt;H21,"●",IF(F21="","","△")))</f>
        <v/>
      </c>
      <c r="H20" s="571"/>
      <c r="I20" s="194" t="str">
        <f>IF(AA8="","",AA8)</f>
        <v>/</v>
      </c>
      <c r="J20" s="570" t="str">
        <f>IF(I21&gt;K21,"○",IF(I21&lt;K21,"●",IF(I21="","","△")))</f>
        <v/>
      </c>
      <c r="K20" s="571"/>
      <c r="L20" s="194" t="str">
        <f>IF(AA10="","",AA10)</f>
        <v>/</v>
      </c>
      <c r="M20" s="570" t="str">
        <f>IF(L21&gt;N21,"○",IF(L21&lt;N21,"●",IF(L21="","","△")))</f>
        <v/>
      </c>
      <c r="N20" s="571"/>
      <c r="O20" s="194" t="str">
        <f>IF(AA12="","",AA12)</f>
        <v>/</v>
      </c>
      <c r="P20" s="570" t="str">
        <f>IF(O21&gt;Q21,"○",IF(O21&lt;Q21,"●",IF(O21="","","△")))</f>
        <v/>
      </c>
      <c r="Q20" s="571"/>
      <c r="R20" s="194" t="str">
        <f>IF(AA14="","",AA14)</f>
        <v>/</v>
      </c>
      <c r="S20" s="570" t="str">
        <f>IF(R21&gt;T21,"○",IF(R21&lt;T21,"●",IF(R21="","","△")))</f>
        <v/>
      </c>
      <c r="T20" s="571"/>
      <c r="U20" s="194" t="str">
        <f>IF(AA16="","",AA16)</f>
        <v>/</v>
      </c>
      <c r="V20" s="570" t="str">
        <f>IF(U21&gt;W21,"○",IF(U21&lt;W21,"●",IF(U21="","","△")))</f>
        <v/>
      </c>
      <c r="W20" s="571"/>
      <c r="X20" s="194" t="str">
        <f>IF(AA18="","",AA18)</f>
        <v>/</v>
      </c>
      <c r="Y20" s="570" t="str">
        <f>IF(X21&gt;Z21,"○",IF(X21&lt;Z21,"●",IF(X21="","","△")))</f>
        <v/>
      </c>
      <c r="Z20" s="571"/>
      <c r="AA20" s="572"/>
      <c r="AB20" s="572"/>
      <c r="AC20" s="572"/>
      <c r="AD20" s="195" t="s">
        <v>109</v>
      </c>
      <c r="AE20" s="570" t="str">
        <f>IF(AD21&gt;AF21,"○",IF(AD21&lt;AF21,"●",IF(AD21="","","△")))</f>
        <v/>
      </c>
      <c r="AF20" s="571"/>
      <c r="AG20" s="195" t="s">
        <v>109</v>
      </c>
      <c r="AH20" s="570" t="str">
        <f>IF(AG21&gt;AI21,"○",IF(AG21&lt;AI21,"●",IF(AG21="","","△")))</f>
        <v/>
      </c>
      <c r="AI20" s="571"/>
      <c r="AJ20" s="195" t="s">
        <v>109</v>
      </c>
      <c r="AK20" s="570" t="str">
        <f>IF(AJ21&gt;AL21,"○",IF(AJ21&lt;AL21,"●",IF(AJ21="","","△")))</f>
        <v/>
      </c>
      <c r="AL20" s="571"/>
      <c r="AM20" s="195" t="s">
        <v>109</v>
      </c>
      <c r="AN20" s="570" t="str">
        <f>IF(AM21&gt;AO21,"○",IF(AM21&lt;AO21,"●",IF(AM21="","","△")))</f>
        <v/>
      </c>
      <c r="AO20" s="571"/>
      <c r="AP20" s="195" t="s">
        <v>109</v>
      </c>
      <c r="AQ20" s="570" t="str">
        <f>IF(AP21&gt;AR21,"○",IF(AP21&lt;AR21,"●",IF(AP21="","","△")))</f>
        <v/>
      </c>
      <c r="AR20" s="571"/>
      <c r="AS20" s="195" t="s">
        <v>109</v>
      </c>
      <c r="AT20" s="570" t="str">
        <f>IF(AS21&gt;AU21,"○",IF(AS21&lt;AU21,"●",IF(AS21="","","△")))</f>
        <v/>
      </c>
      <c r="AU20" s="571"/>
      <c r="AV20" s="579"/>
      <c r="AW20" s="578">
        <f>COUNTIF($C20:$AU21,"○")</f>
        <v>0</v>
      </c>
      <c r="AX20" s="578">
        <f>COUNTIF($C20:$AU21,"●")</f>
        <v>0</v>
      </c>
      <c r="AY20" s="578">
        <f>COUNTIF($C20:$AU21,"△")</f>
        <v>0</v>
      </c>
      <c r="AZ20" s="576">
        <f>SUM(AS21,AP21,AM21,AJ21,AG21,AD21,AA21,X21,U21,R21,O21,L21,I21,F21,C21)</f>
        <v>0</v>
      </c>
      <c r="BA20" s="576">
        <f>SUM(AU21,AR21,AO21,AL21,AI21,AF21,AC21,Z21,W21,T21,Q21,N21,K21,H21,E21)</f>
        <v>0</v>
      </c>
      <c r="BB20" s="576">
        <f>AZ20-BA20</f>
        <v>0</v>
      </c>
      <c r="BC20" s="577" t="str">
        <f>IF(AND(AW20=0,AX20=0,AY20=0),"",RANK(BE20,BE$4:BE$33))</f>
        <v/>
      </c>
      <c r="BD20" s="373" t="str">
        <f>IF(BG20=0,MAX(C20,F20,I20,L20,O20,R20,U20,X20,AA20,AE20,AD20,AG20,AJ20,AM20,AP20,AS20),"")</f>
        <v/>
      </c>
      <c r="BE20" s="568">
        <f t="shared" ref="BE20" si="124">IF(AND(AW20=0,AX20=0,AY20=0),-99999,100000*AW20+10000*AY20-BF20)</f>
        <v>-99999</v>
      </c>
      <c r="BF20" s="568">
        <f>RANK(BB20,BB$4:BB$33)</f>
        <v>1</v>
      </c>
      <c r="BG20" s="589">
        <f t="shared" ref="BG20" si="125">$BG$2-SUM(BH20:BN21)</f>
        <v>14</v>
      </c>
      <c r="BH20" s="569">
        <f t="shared" ref="BH20:BN20" si="126">COUNTIF($BP20:$CD21,BH$3)</f>
        <v>0</v>
      </c>
      <c r="BI20" s="569">
        <f t="shared" si="126"/>
        <v>0</v>
      </c>
      <c r="BJ20" s="569">
        <f t="shared" si="126"/>
        <v>0</v>
      </c>
      <c r="BK20" s="569">
        <f t="shared" si="126"/>
        <v>0</v>
      </c>
      <c r="BL20" s="569">
        <f t="shared" si="126"/>
        <v>0</v>
      </c>
      <c r="BM20" s="569">
        <f t="shared" si="126"/>
        <v>0</v>
      </c>
      <c r="BN20" s="569">
        <f t="shared" si="126"/>
        <v>0</v>
      </c>
      <c r="BP20" s="568" t="str">
        <f t="shared" ref="BP20" si="127">IF(OR(C20=0,C20="/"),"",MONTH(C20))</f>
        <v/>
      </c>
      <c r="BQ20" s="568" t="str">
        <f t="shared" ref="BQ20" si="128">IF(OR(F20=0,F20="/"),"",MONTH(F20))</f>
        <v/>
      </c>
      <c r="BR20" s="568" t="str">
        <f t="shared" ref="BR20" si="129">IF(OR(I20=0,I20="/"),"",MONTH(I20))</f>
        <v/>
      </c>
      <c r="BS20" s="568" t="str">
        <f t="shared" ref="BS20" si="130">IF(OR(L20=0,L20="/"),"",MONTH(L20))</f>
        <v/>
      </c>
      <c r="BT20" s="568" t="str">
        <f t="shared" ref="BT20" si="131">IF(OR(O20=0,O20="/"),"",MONTH(O20))</f>
        <v/>
      </c>
      <c r="BU20" s="568" t="str">
        <f t="shared" ref="BU20" si="132">IF(OR(R20=0,R20="/"),"",MONTH(R20))</f>
        <v/>
      </c>
      <c r="BV20" s="568" t="str">
        <f t="shared" ref="BV20" si="133">IF(OR(U20=0,U20="/"),"",MONTH(U20))</f>
        <v/>
      </c>
      <c r="BW20" s="568" t="str">
        <f t="shared" ref="BW20" si="134">IF(OR(X20=0,X20="/"),"",MONTH(X20))</f>
        <v/>
      </c>
      <c r="BX20" s="568" t="str">
        <f t="shared" ref="BX20" si="135">IF(OR(AA20=0,AA20="/"),"",MONTH(AA20))</f>
        <v/>
      </c>
      <c r="BY20" s="568" t="str">
        <f t="shared" ref="BY20" si="136">IF(OR(AD20=0,AD20="/"),"",MONTH(AD20))</f>
        <v/>
      </c>
      <c r="BZ20" s="568" t="str">
        <f t="shared" ref="BZ20" si="137">IF(OR(AG20=0,AG20="/"),"",MONTH(AG20))</f>
        <v/>
      </c>
      <c r="CA20" s="568" t="str">
        <f t="shared" ref="CA20" si="138">IF(OR(AJ20=0,AJ20="/"),"",MONTH(AJ20))</f>
        <v/>
      </c>
      <c r="CB20" s="568" t="str">
        <f t="shared" ref="CB20" si="139">IF(OR(AM20=0,AM20="/"),"",MONTH(AM20))</f>
        <v/>
      </c>
      <c r="CC20" s="568" t="str">
        <f t="shared" ref="CC20" si="140">IF(OR(AP20=0,AP20="/"),"",MONTH(AP20))</f>
        <v/>
      </c>
      <c r="CD20" s="568" t="str">
        <f t="shared" ref="CD20" si="141">IF(OR(AS20=0,AS20="/"),"",MONTH(AS20))</f>
        <v/>
      </c>
    </row>
    <row r="21" spans="1:82" ht="30" customHeight="1">
      <c r="A21" s="574"/>
      <c r="B21" s="575"/>
      <c r="C21" s="139" t="str">
        <f>IF(AC5="","",AC5)</f>
        <v/>
      </c>
      <c r="D21" s="137" t="str">
        <f>AB5</f>
        <v/>
      </c>
      <c r="E21" s="140" t="str">
        <f>IF(AA5="","",AA5)</f>
        <v/>
      </c>
      <c r="F21" s="139" t="str">
        <f>IF(AC7="","",AC7)</f>
        <v/>
      </c>
      <c r="G21" s="137" t="str">
        <f>AB7</f>
        <v/>
      </c>
      <c r="H21" s="140" t="str">
        <f>IF(AA7="","",AA7)</f>
        <v/>
      </c>
      <c r="I21" s="139" t="str">
        <f>IF(AC9="","",AC9)</f>
        <v/>
      </c>
      <c r="J21" s="137" t="str">
        <f>AB9</f>
        <v/>
      </c>
      <c r="K21" s="140" t="str">
        <f>IF(AA9="","",AA9)</f>
        <v/>
      </c>
      <c r="L21" s="139" t="str">
        <f>IF(AC11="","",AC11)</f>
        <v/>
      </c>
      <c r="M21" s="137" t="str">
        <f>AB11</f>
        <v/>
      </c>
      <c r="N21" s="140" t="str">
        <f>IF(AA11="","",AA11)</f>
        <v/>
      </c>
      <c r="O21" s="139" t="str">
        <f>IF(AC13="","",AC13)</f>
        <v/>
      </c>
      <c r="P21" s="137" t="str">
        <f>AB13</f>
        <v/>
      </c>
      <c r="Q21" s="140" t="str">
        <f>IF(AA13="","",AA13)</f>
        <v/>
      </c>
      <c r="R21" s="139" t="str">
        <f>IF(AC15="","",AC15)</f>
        <v/>
      </c>
      <c r="S21" s="137" t="str">
        <f>AB15</f>
        <v/>
      </c>
      <c r="T21" s="140" t="str">
        <f>IF(AA15="","",AA15)</f>
        <v/>
      </c>
      <c r="U21" s="139" t="str">
        <f>IF(AC17="","",AC17)</f>
        <v/>
      </c>
      <c r="V21" s="137" t="str">
        <f>AB17</f>
        <v/>
      </c>
      <c r="W21" s="140" t="str">
        <f>IF(AA17="","",AA17)</f>
        <v/>
      </c>
      <c r="X21" s="139" t="str">
        <f>IF(AC19="","",AC19)</f>
        <v/>
      </c>
      <c r="Y21" s="137" t="str">
        <f>AB19</f>
        <v/>
      </c>
      <c r="Z21" s="140" t="str">
        <f>IF(AA19="","",AA19)</f>
        <v/>
      </c>
      <c r="AA21" s="572"/>
      <c r="AB21" s="572"/>
      <c r="AC21" s="572"/>
      <c r="AD21" s="136"/>
      <c r="AE21" s="137" t="str">
        <f>IF(AD21&gt;="","","－")</f>
        <v/>
      </c>
      <c r="AF21" s="138"/>
      <c r="AG21" s="136"/>
      <c r="AH21" s="137" t="str">
        <f>IF(AG21&gt;="","","－")</f>
        <v/>
      </c>
      <c r="AI21" s="138"/>
      <c r="AJ21" s="136"/>
      <c r="AK21" s="137" t="str">
        <f>IF(AJ21&gt;="","","－")</f>
        <v/>
      </c>
      <c r="AL21" s="138"/>
      <c r="AM21" s="136"/>
      <c r="AN21" s="137" t="str">
        <f>IF(AM21&gt;="","","－")</f>
        <v/>
      </c>
      <c r="AO21" s="138"/>
      <c r="AP21" s="136"/>
      <c r="AQ21" s="137" t="str">
        <f>IF(AP21&gt;="","","－")</f>
        <v/>
      </c>
      <c r="AR21" s="138"/>
      <c r="AS21" s="136"/>
      <c r="AT21" s="137" t="str">
        <f>IF(AS21&gt;="","","－")</f>
        <v/>
      </c>
      <c r="AU21" s="138"/>
      <c r="AV21" s="579"/>
      <c r="AW21" s="578"/>
      <c r="AX21" s="578"/>
      <c r="AY21" s="578"/>
      <c r="AZ21" s="576"/>
      <c r="BA21" s="576"/>
      <c r="BB21" s="576"/>
      <c r="BC21" s="577"/>
      <c r="BD21" s="373"/>
      <c r="BE21" s="568"/>
      <c r="BF21" s="568"/>
      <c r="BG21" s="589"/>
      <c r="BH21" s="569"/>
      <c r="BI21" s="569"/>
      <c r="BJ21" s="569"/>
      <c r="BK21" s="569"/>
      <c r="BL21" s="569"/>
      <c r="BM21" s="569"/>
      <c r="BN21" s="569"/>
      <c r="BP21" s="568"/>
      <c r="BQ21" s="568"/>
      <c r="BR21" s="568"/>
      <c r="BS21" s="568"/>
      <c r="BT21" s="568"/>
      <c r="BU21" s="568"/>
      <c r="BV21" s="568"/>
      <c r="BW21" s="568"/>
      <c r="BX21" s="568"/>
      <c r="BY21" s="568"/>
      <c r="BZ21" s="568"/>
      <c r="CA21" s="568"/>
      <c r="CB21" s="568"/>
      <c r="CC21" s="568"/>
      <c r="CD21" s="568"/>
    </row>
    <row r="22" spans="1:82" ht="30" customHeight="1">
      <c r="A22" s="574">
        <v>10</v>
      </c>
      <c r="B22" s="575" t="str">
        <f>'参加チーム(卒業)'!E25</f>
        <v>瀬古オンリーワン</v>
      </c>
      <c r="C22" s="194" t="str">
        <f>IF(AD4="","",AD4)</f>
        <v>/</v>
      </c>
      <c r="D22" s="570" t="str">
        <f>IF(C23&gt;E23,"○",IF(C23&lt;E23,"●",IF(C23="","","△")))</f>
        <v/>
      </c>
      <c r="E22" s="571"/>
      <c r="F22" s="194" t="str">
        <f>IF(AD6="","",AD6)</f>
        <v>/</v>
      </c>
      <c r="G22" s="570" t="str">
        <f>IF(F23&gt;H23,"○",IF(F23&lt;H23,"●",IF(F23="","","△")))</f>
        <v/>
      </c>
      <c r="H22" s="571"/>
      <c r="I22" s="194" t="str">
        <f>IF(AD8="","",AD8)</f>
        <v>/</v>
      </c>
      <c r="J22" s="570" t="str">
        <f>IF(I23&gt;K23,"○",IF(I23&lt;K23,"●",IF(I23="","","△")))</f>
        <v/>
      </c>
      <c r="K22" s="571"/>
      <c r="L22" s="194" t="str">
        <f>IF(AD10="","",AD10)</f>
        <v>/</v>
      </c>
      <c r="M22" s="570" t="str">
        <f>IF(L23&gt;N23,"○",IF(L23&lt;N23,"●",IF(L23="","","△")))</f>
        <v/>
      </c>
      <c r="N22" s="571"/>
      <c r="O22" s="194" t="str">
        <f>IF(AD12="","",AD12)</f>
        <v>/</v>
      </c>
      <c r="P22" s="570" t="str">
        <f>IF(O23&gt;Q23,"○",IF(O23&lt;Q23,"●",IF(O23="","","△")))</f>
        <v/>
      </c>
      <c r="Q22" s="571"/>
      <c r="R22" s="194" t="str">
        <f>IF(AD14="","",AD14)</f>
        <v>/</v>
      </c>
      <c r="S22" s="570" t="str">
        <f>IF(R23&gt;T23,"○",IF(R23&lt;T23,"●",IF(R23="","","△")))</f>
        <v/>
      </c>
      <c r="T22" s="571"/>
      <c r="U22" s="194" t="str">
        <f>IF(AD16="","",AD16)</f>
        <v>/</v>
      </c>
      <c r="V22" s="570" t="str">
        <f>IF(U23&gt;W23,"○",IF(U23&lt;W23,"●",IF(U23="","","△")))</f>
        <v/>
      </c>
      <c r="W22" s="571"/>
      <c r="X22" s="194" t="str">
        <f>IF(AD18="","",AD18)</f>
        <v>/</v>
      </c>
      <c r="Y22" s="570" t="str">
        <f>IF(X23&gt;Z23,"○",IF(X23&lt;Z23,"●",IF(X23="","","△")))</f>
        <v/>
      </c>
      <c r="Z22" s="571"/>
      <c r="AA22" s="194" t="str">
        <f>IF(AD20="","",AD20)</f>
        <v>/</v>
      </c>
      <c r="AB22" s="570" t="str">
        <f>IF(AA23&gt;AC23,"○",IF(AA23&lt;AC23,"●",IF(AA23="","","△")))</f>
        <v/>
      </c>
      <c r="AC22" s="571"/>
      <c r="AD22" s="572"/>
      <c r="AE22" s="572"/>
      <c r="AF22" s="572"/>
      <c r="AG22" s="195" t="s">
        <v>109</v>
      </c>
      <c r="AH22" s="570" t="str">
        <f>IF(AG23&gt;AI23,"○",IF(AG23&lt;AI23,"●",IF(AG23="","","△")))</f>
        <v/>
      </c>
      <c r="AI22" s="571"/>
      <c r="AJ22" s="195" t="s">
        <v>109</v>
      </c>
      <c r="AK22" s="570" t="str">
        <f>IF(AJ23&gt;AL23,"○",IF(AJ23&lt;AL23,"●",IF(AJ23="","","△")))</f>
        <v/>
      </c>
      <c r="AL22" s="571"/>
      <c r="AM22" s="195" t="s">
        <v>109</v>
      </c>
      <c r="AN22" s="570" t="str">
        <f>IF(AM23&gt;AO23,"○",IF(AM23&lt;AO23,"●",IF(AM23="","","△")))</f>
        <v/>
      </c>
      <c r="AO22" s="571"/>
      <c r="AP22" s="195" t="s">
        <v>109</v>
      </c>
      <c r="AQ22" s="570" t="str">
        <f>IF(AP23&gt;AR23,"○",IF(AP23&lt;AR23,"●",IF(AP23="","","△")))</f>
        <v/>
      </c>
      <c r="AR22" s="571"/>
      <c r="AS22" s="195" t="s">
        <v>109</v>
      </c>
      <c r="AT22" s="570" t="str">
        <f>IF(AS23&gt;AU23,"○",IF(AS23&lt;AU23,"●",IF(AS23="","","△")))</f>
        <v/>
      </c>
      <c r="AU22" s="571"/>
      <c r="AV22" s="579"/>
      <c r="AW22" s="578">
        <f>COUNTIF($C22:$AU23,"○")</f>
        <v>0</v>
      </c>
      <c r="AX22" s="578">
        <f>COUNTIF($C22:$AU23,"●")</f>
        <v>0</v>
      </c>
      <c r="AY22" s="578">
        <f>COUNTIF($C22:$AU23,"△")</f>
        <v>0</v>
      </c>
      <c r="AZ22" s="576">
        <f>SUM(AS23,AP23,AM23,AJ23,AG23,AD23,AA23,X23,U23,R23,O23,L23,I23,F23,C23)</f>
        <v>0</v>
      </c>
      <c r="BA22" s="576">
        <f>SUM(AU23,AR23,AO23,AL23,AI23,AF23,AC23,Z23,W23,T23,Q23,N23,K23,H23,E23)</f>
        <v>0</v>
      </c>
      <c r="BB22" s="576">
        <f>AZ22-BA22</f>
        <v>0</v>
      </c>
      <c r="BC22" s="577" t="str">
        <f>IF(AND(AW22=0,AX22=0,AY22=0),"",RANK(BE22,BE$4:BE$33))</f>
        <v/>
      </c>
      <c r="BD22" s="373" t="str">
        <f>IF(BG22=0,MAX(C22,F22,I22,L22,O22,R22,U22,X22,AA22,AE22,AD22,AG22,AJ22,AM22,AP22,AS22),"")</f>
        <v/>
      </c>
      <c r="BE22" s="568">
        <f t="shared" ref="BE22" si="142">IF(AND(AW22=0,AX22=0,AY22=0),-99999,100000*AW22+10000*AY22-BF22)</f>
        <v>-99999</v>
      </c>
      <c r="BF22" s="568">
        <f>RANK(BB22,BB$4:BB$33)</f>
        <v>1</v>
      </c>
      <c r="BG22" s="589">
        <f t="shared" ref="BG22" si="143">$BG$2-SUM(BH22:BN23)</f>
        <v>14</v>
      </c>
      <c r="BH22" s="569">
        <f t="shared" ref="BH22:BN22" si="144">COUNTIF($BP22:$CD23,BH$3)</f>
        <v>0</v>
      </c>
      <c r="BI22" s="569">
        <f t="shared" si="144"/>
        <v>0</v>
      </c>
      <c r="BJ22" s="569">
        <f t="shared" si="144"/>
        <v>0</v>
      </c>
      <c r="BK22" s="569">
        <f t="shared" si="144"/>
        <v>0</v>
      </c>
      <c r="BL22" s="569">
        <f t="shared" si="144"/>
        <v>0</v>
      </c>
      <c r="BM22" s="569">
        <f t="shared" si="144"/>
        <v>0</v>
      </c>
      <c r="BN22" s="569">
        <f t="shared" si="144"/>
        <v>0</v>
      </c>
      <c r="BP22" s="568" t="str">
        <f t="shared" ref="BP22" si="145">IF(OR(C22=0,C22="/"),"",MONTH(C22))</f>
        <v/>
      </c>
      <c r="BQ22" s="568" t="str">
        <f t="shared" ref="BQ22" si="146">IF(OR(F22=0,F22="/"),"",MONTH(F22))</f>
        <v/>
      </c>
      <c r="BR22" s="568" t="str">
        <f t="shared" ref="BR22" si="147">IF(OR(I22=0,I22="/"),"",MONTH(I22))</f>
        <v/>
      </c>
      <c r="BS22" s="568" t="str">
        <f t="shared" ref="BS22" si="148">IF(OR(L22=0,L22="/"),"",MONTH(L22))</f>
        <v/>
      </c>
      <c r="BT22" s="568" t="str">
        <f t="shared" ref="BT22" si="149">IF(OR(O22=0,O22="/"),"",MONTH(O22))</f>
        <v/>
      </c>
      <c r="BU22" s="568" t="str">
        <f t="shared" ref="BU22" si="150">IF(OR(R22=0,R22="/"),"",MONTH(R22))</f>
        <v/>
      </c>
      <c r="BV22" s="568" t="str">
        <f t="shared" ref="BV22" si="151">IF(OR(U22=0,U22="/"),"",MONTH(U22))</f>
        <v/>
      </c>
      <c r="BW22" s="568" t="str">
        <f t="shared" ref="BW22" si="152">IF(OR(X22=0,X22="/"),"",MONTH(X22))</f>
        <v/>
      </c>
      <c r="BX22" s="568" t="str">
        <f t="shared" ref="BX22" si="153">IF(OR(AA22=0,AA22="/"),"",MONTH(AA22))</f>
        <v/>
      </c>
      <c r="BY22" s="568" t="str">
        <f t="shared" ref="BY22" si="154">IF(OR(AD22=0,AD22="/"),"",MONTH(AD22))</f>
        <v/>
      </c>
      <c r="BZ22" s="568" t="str">
        <f t="shared" ref="BZ22" si="155">IF(OR(AG22=0,AG22="/"),"",MONTH(AG22))</f>
        <v/>
      </c>
      <c r="CA22" s="568" t="str">
        <f t="shared" ref="CA22" si="156">IF(OR(AJ22=0,AJ22="/"),"",MONTH(AJ22))</f>
        <v/>
      </c>
      <c r="CB22" s="568" t="str">
        <f t="shared" ref="CB22" si="157">IF(OR(AM22=0,AM22="/"),"",MONTH(AM22))</f>
        <v/>
      </c>
      <c r="CC22" s="568" t="str">
        <f t="shared" ref="CC22" si="158">IF(OR(AP22=0,AP22="/"),"",MONTH(AP22))</f>
        <v/>
      </c>
      <c r="CD22" s="568" t="str">
        <f t="shared" ref="CD22" si="159">IF(OR(AS22=0,AS22="/"),"",MONTH(AS22))</f>
        <v/>
      </c>
    </row>
    <row r="23" spans="1:82" ht="30" customHeight="1">
      <c r="A23" s="574"/>
      <c r="B23" s="575"/>
      <c r="C23" s="139" t="str">
        <f>IF(AF5="","",AF5)</f>
        <v/>
      </c>
      <c r="D23" s="137" t="str">
        <f>AE5</f>
        <v/>
      </c>
      <c r="E23" s="140" t="str">
        <f>IF(AD5="","",AD5)</f>
        <v/>
      </c>
      <c r="F23" s="139" t="str">
        <f>IF(AF7="","",AF7)</f>
        <v/>
      </c>
      <c r="G23" s="137" t="str">
        <f>AE7</f>
        <v/>
      </c>
      <c r="H23" s="140" t="str">
        <f>IF(AD7="","",AD7)</f>
        <v/>
      </c>
      <c r="I23" s="139" t="str">
        <f>IF(AF9="","",AF9)</f>
        <v/>
      </c>
      <c r="J23" s="137" t="str">
        <f>AE9</f>
        <v/>
      </c>
      <c r="K23" s="140" t="str">
        <f>IF(AD9="","",AD9)</f>
        <v/>
      </c>
      <c r="L23" s="139" t="str">
        <f>IF(AF11="","",AF11)</f>
        <v/>
      </c>
      <c r="M23" s="137" t="str">
        <f>AE11</f>
        <v/>
      </c>
      <c r="N23" s="140" t="str">
        <f>IF(AD11="","",AD11)</f>
        <v/>
      </c>
      <c r="O23" s="139" t="str">
        <f>IF(AF13="","",AF13)</f>
        <v/>
      </c>
      <c r="P23" s="137" t="str">
        <f>AE13</f>
        <v/>
      </c>
      <c r="Q23" s="140" t="str">
        <f>IF(AD13="","",AD13)</f>
        <v/>
      </c>
      <c r="R23" s="139" t="str">
        <f>IF(AF15="","",AF15)</f>
        <v/>
      </c>
      <c r="S23" s="137" t="str">
        <f>AE15</f>
        <v/>
      </c>
      <c r="T23" s="140" t="str">
        <f>IF(AD15="","",AD15)</f>
        <v/>
      </c>
      <c r="U23" s="139" t="str">
        <f>IF(AF17="","",AF17)</f>
        <v/>
      </c>
      <c r="V23" s="137" t="str">
        <f>AE17</f>
        <v/>
      </c>
      <c r="W23" s="140" t="str">
        <f>IF(AD17="","",AD17)</f>
        <v/>
      </c>
      <c r="X23" s="139" t="str">
        <f>IF(AF19="","",AF19)</f>
        <v/>
      </c>
      <c r="Y23" s="137" t="str">
        <f>AE19</f>
        <v/>
      </c>
      <c r="Z23" s="140" t="str">
        <f>IF(AD19="","",AD19)</f>
        <v/>
      </c>
      <c r="AA23" s="139" t="str">
        <f>IF(AF21="","",AF21)</f>
        <v/>
      </c>
      <c r="AB23" s="137" t="str">
        <f>AE21</f>
        <v/>
      </c>
      <c r="AC23" s="140" t="str">
        <f>IF(AD21="","",AD21)</f>
        <v/>
      </c>
      <c r="AD23" s="572"/>
      <c r="AE23" s="572"/>
      <c r="AF23" s="572"/>
      <c r="AG23" s="136"/>
      <c r="AH23" s="137" t="str">
        <f>IF(AG23&gt;="","","－")</f>
        <v/>
      </c>
      <c r="AI23" s="138"/>
      <c r="AJ23" s="136"/>
      <c r="AK23" s="137" t="str">
        <f>IF(AJ23&gt;="","","－")</f>
        <v/>
      </c>
      <c r="AL23" s="138"/>
      <c r="AM23" s="136"/>
      <c r="AN23" s="137" t="str">
        <f>IF(AM23&gt;="","","－")</f>
        <v/>
      </c>
      <c r="AO23" s="138"/>
      <c r="AP23" s="136"/>
      <c r="AQ23" s="137" t="str">
        <f>IF(AP23&gt;="","","－")</f>
        <v/>
      </c>
      <c r="AR23" s="138"/>
      <c r="AS23" s="136"/>
      <c r="AT23" s="137" t="str">
        <f>IF(AS23&gt;="","","－")</f>
        <v/>
      </c>
      <c r="AU23" s="138"/>
      <c r="AV23" s="579"/>
      <c r="AW23" s="578"/>
      <c r="AX23" s="578"/>
      <c r="AY23" s="578"/>
      <c r="AZ23" s="576"/>
      <c r="BA23" s="576"/>
      <c r="BB23" s="576"/>
      <c r="BC23" s="577"/>
      <c r="BD23" s="373"/>
      <c r="BE23" s="568"/>
      <c r="BF23" s="568"/>
      <c r="BG23" s="589"/>
      <c r="BH23" s="569"/>
      <c r="BI23" s="569"/>
      <c r="BJ23" s="569"/>
      <c r="BK23" s="569"/>
      <c r="BL23" s="569"/>
      <c r="BM23" s="569"/>
      <c r="BN23" s="569"/>
      <c r="BP23" s="568"/>
      <c r="BQ23" s="568"/>
      <c r="BR23" s="568"/>
      <c r="BS23" s="568"/>
      <c r="BT23" s="568"/>
      <c r="BU23" s="568"/>
      <c r="BV23" s="568"/>
      <c r="BW23" s="568"/>
      <c r="BX23" s="568"/>
      <c r="BY23" s="568"/>
      <c r="BZ23" s="568"/>
      <c r="CA23" s="568"/>
      <c r="CB23" s="568"/>
      <c r="CC23" s="568"/>
      <c r="CD23" s="568"/>
    </row>
    <row r="24" spans="1:82" ht="30" customHeight="1">
      <c r="A24" s="574">
        <v>11</v>
      </c>
      <c r="B24" s="594" t="str">
        <f>'参加チーム(卒業)'!E26</f>
        <v>植田ファイターズ</v>
      </c>
      <c r="C24" s="194" t="str">
        <f>IF(AG4="","",AG4)</f>
        <v>/</v>
      </c>
      <c r="D24" s="570" t="str">
        <f>IF(C25&gt;E25,"○",IF(C25&lt;E25,"●",IF(C25="","","△")))</f>
        <v/>
      </c>
      <c r="E24" s="571"/>
      <c r="F24" s="194" t="str">
        <f>IF(AG6="","",AG6)</f>
        <v>/</v>
      </c>
      <c r="G24" s="570" t="str">
        <f>IF(F25&gt;H25,"○",IF(F25&lt;H25,"●",IF(F25="","","△")))</f>
        <v/>
      </c>
      <c r="H24" s="571"/>
      <c r="I24" s="194" t="str">
        <f>IF(AG8="","",AG8)</f>
        <v>/</v>
      </c>
      <c r="J24" s="570" t="str">
        <f>IF(I25&gt;K25,"○",IF(I25&lt;K25,"●",IF(I25="","","△")))</f>
        <v/>
      </c>
      <c r="K24" s="571"/>
      <c r="L24" s="194" t="str">
        <f>IF(AG10="","",AG10)</f>
        <v>/</v>
      </c>
      <c r="M24" s="570" t="str">
        <f>IF(L25&gt;N25,"○",IF(L25&lt;N25,"●",IF(L25="","","△")))</f>
        <v/>
      </c>
      <c r="N24" s="571"/>
      <c r="O24" s="194" t="str">
        <f>IF(AG12="","",AG12)</f>
        <v>/</v>
      </c>
      <c r="P24" s="570" t="str">
        <f>IF(O25&gt;Q25,"○",IF(O25&lt;Q25,"●",IF(O25="","","△")))</f>
        <v/>
      </c>
      <c r="Q24" s="571"/>
      <c r="R24" s="194" t="str">
        <f>IF(AG14="","",AG14)</f>
        <v>/</v>
      </c>
      <c r="S24" s="570" t="str">
        <f>IF(R25&gt;T25,"○",IF(R25&lt;T25,"●",IF(R25="","","△")))</f>
        <v/>
      </c>
      <c r="T24" s="571"/>
      <c r="U24" s="194" t="str">
        <f>IF(AG16="","",AG16)</f>
        <v>/</v>
      </c>
      <c r="V24" s="570" t="str">
        <f>IF(U25&gt;W25,"○",IF(U25&lt;W25,"●",IF(U25="","","△")))</f>
        <v/>
      </c>
      <c r="W24" s="571"/>
      <c r="X24" s="194" t="str">
        <f>IF(AG18="","",AG18)</f>
        <v>/</v>
      </c>
      <c r="Y24" s="570" t="str">
        <f>IF(X25&gt;Z25,"○",IF(X25&lt;Z25,"●",IF(X25="","","△")))</f>
        <v/>
      </c>
      <c r="Z24" s="571"/>
      <c r="AA24" s="194" t="str">
        <f>IF(AG20="","",AG20)</f>
        <v>/</v>
      </c>
      <c r="AB24" s="570" t="str">
        <f>IF(AA25&gt;AC25,"○",IF(AA25&lt;AC25,"●",IF(AA25="","","△")))</f>
        <v/>
      </c>
      <c r="AC24" s="571"/>
      <c r="AD24" s="194" t="str">
        <f>IF(AG22="","",AG22)</f>
        <v>/</v>
      </c>
      <c r="AE24" s="570" t="str">
        <f>IF(AD25&gt;AF25,"○",IF(AD25&lt;AF25,"●",IF(AD25="","","△")))</f>
        <v/>
      </c>
      <c r="AF24" s="571"/>
      <c r="AG24" s="572"/>
      <c r="AH24" s="572"/>
      <c r="AI24" s="572"/>
      <c r="AJ24" s="195" t="s">
        <v>109</v>
      </c>
      <c r="AK24" s="570" t="str">
        <f>IF(AJ25&gt;AL25,"○",IF(AJ25&lt;AL25,"●",IF(AJ25="","","△")))</f>
        <v/>
      </c>
      <c r="AL24" s="571"/>
      <c r="AM24" s="195" t="s">
        <v>109</v>
      </c>
      <c r="AN24" s="570" t="str">
        <f>IF(AM25&gt;AO25,"○",IF(AM25&lt;AO25,"●",IF(AM25="","","△")))</f>
        <v/>
      </c>
      <c r="AO24" s="571"/>
      <c r="AP24" s="195" t="s">
        <v>109</v>
      </c>
      <c r="AQ24" s="570" t="str">
        <f>IF(AP25&gt;AR25,"○",IF(AP25&lt;AR25,"●",IF(AP25="","","△")))</f>
        <v/>
      </c>
      <c r="AR24" s="571"/>
      <c r="AS24" s="195" t="s">
        <v>109</v>
      </c>
      <c r="AT24" s="570" t="str">
        <f>IF(AS25&gt;AU25,"○",IF(AS25&lt;AU25,"●",IF(AS25="","","△")))</f>
        <v/>
      </c>
      <c r="AU24" s="571"/>
      <c r="AV24" s="579"/>
      <c r="AW24" s="578">
        <f>COUNTIF($C24:$AU25,"○")</f>
        <v>0</v>
      </c>
      <c r="AX24" s="578">
        <f>COUNTIF($C24:$AU25,"●")</f>
        <v>0</v>
      </c>
      <c r="AY24" s="578">
        <f>COUNTIF($C24:$AU25,"△")</f>
        <v>0</v>
      </c>
      <c r="AZ24" s="576">
        <f>SUM(AS25,AP25,AM25,AJ25,AG25,AD25,AA25,X25,U25,R25,O25,L25,I25,F25,C25)</f>
        <v>0</v>
      </c>
      <c r="BA24" s="576">
        <f>SUM(AU25,AR25,AO25,AL25,AI25,AF25,AC25,Z25,W25,T25,Q25,N25,K25,H25,E25)</f>
        <v>0</v>
      </c>
      <c r="BB24" s="576">
        <f>AZ24-BA24</f>
        <v>0</v>
      </c>
      <c r="BC24" s="577" t="str">
        <f>IF(AND(AW24=0,AX24=0,AY24=0),"",RANK(BE24,BE$4:BE$33))</f>
        <v/>
      </c>
      <c r="BD24" s="373" t="str">
        <f>IF(BG24=0,MAX(C24,F24,I24,L24,O24,R24,U24,X24,AA24,AE24,AD24,AG24,AJ24,AM24,AP24,AS24),"")</f>
        <v/>
      </c>
      <c r="BE24" s="568">
        <f t="shared" ref="BE24" si="160">IF(AND(AW24=0,AX24=0,AY24=0),-99999,100000*AW24+10000*AY24-BF24)</f>
        <v>-99999</v>
      </c>
      <c r="BF24" s="568">
        <f>RANK(BB24,BB$4:BB$33)</f>
        <v>1</v>
      </c>
      <c r="BG24" s="589">
        <f t="shared" ref="BG24" si="161">$BG$2-SUM(BH24:BN25)</f>
        <v>14</v>
      </c>
      <c r="BH24" s="569">
        <f t="shared" ref="BH24:BN24" si="162">COUNTIF($BP24:$CD25,BH$3)</f>
        <v>0</v>
      </c>
      <c r="BI24" s="569">
        <f t="shared" si="162"/>
        <v>0</v>
      </c>
      <c r="BJ24" s="569">
        <f t="shared" si="162"/>
        <v>0</v>
      </c>
      <c r="BK24" s="569">
        <f t="shared" si="162"/>
        <v>0</v>
      </c>
      <c r="BL24" s="569">
        <f t="shared" si="162"/>
        <v>0</v>
      </c>
      <c r="BM24" s="569">
        <f t="shared" si="162"/>
        <v>0</v>
      </c>
      <c r="BN24" s="569">
        <f t="shared" si="162"/>
        <v>0</v>
      </c>
      <c r="BP24" s="568" t="str">
        <f t="shared" ref="BP24" si="163">IF(OR(C24=0,C24="/"),"",MONTH(C24))</f>
        <v/>
      </c>
      <c r="BQ24" s="568" t="str">
        <f t="shared" ref="BQ24" si="164">IF(OR(F24=0,F24="/"),"",MONTH(F24))</f>
        <v/>
      </c>
      <c r="BR24" s="568" t="str">
        <f t="shared" ref="BR24" si="165">IF(OR(I24=0,I24="/"),"",MONTH(I24))</f>
        <v/>
      </c>
      <c r="BS24" s="568" t="str">
        <f t="shared" ref="BS24" si="166">IF(OR(L24=0,L24="/"),"",MONTH(L24))</f>
        <v/>
      </c>
      <c r="BT24" s="568" t="str">
        <f t="shared" ref="BT24" si="167">IF(OR(O24=0,O24="/"),"",MONTH(O24))</f>
        <v/>
      </c>
      <c r="BU24" s="568" t="str">
        <f t="shared" ref="BU24" si="168">IF(OR(R24=0,R24="/"),"",MONTH(R24))</f>
        <v/>
      </c>
      <c r="BV24" s="568" t="str">
        <f t="shared" ref="BV24" si="169">IF(OR(U24=0,U24="/"),"",MONTH(U24))</f>
        <v/>
      </c>
      <c r="BW24" s="568" t="str">
        <f t="shared" ref="BW24" si="170">IF(OR(X24=0,X24="/"),"",MONTH(X24))</f>
        <v/>
      </c>
      <c r="BX24" s="568" t="str">
        <f t="shared" ref="BX24" si="171">IF(OR(AA24=0,AA24="/"),"",MONTH(AA24))</f>
        <v/>
      </c>
      <c r="BY24" s="568" t="str">
        <f t="shared" ref="BY24" si="172">IF(OR(AD24=0,AD24="/"),"",MONTH(AD24))</f>
        <v/>
      </c>
      <c r="BZ24" s="568" t="str">
        <f t="shared" ref="BZ24" si="173">IF(OR(AG24=0,AG24="/"),"",MONTH(AG24))</f>
        <v/>
      </c>
      <c r="CA24" s="568" t="str">
        <f t="shared" ref="CA24" si="174">IF(OR(AJ24=0,AJ24="/"),"",MONTH(AJ24))</f>
        <v/>
      </c>
      <c r="CB24" s="568" t="str">
        <f t="shared" ref="CB24" si="175">IF(OR(AM24=0,AM24="/"),"",MONTH(AM24))</f>
        <v/>
      </c>
      <c r="CC24" s="568" t="str">
        <f t="shared" ref="CC24" si="176">IF(OR(AP24=0,AP24="/"),"",MONTH(AP24))</f>
        <v/>
      </c>
      <c r="CD24" s="568" t="str">
        <f t="shared" ref="CD24" si="177">IF(OR(AS24=0,AS24="/"),"",MONTH(AS24))</f>
        <v/>
      </c>
    </row>
    <row r="25" spans="1:82" ht="30" customHeight="1">
      <c r="A25" s="574"/>
      <c r="B25" s="595"/>
      <c r="C25" s="139" t="str">
        <f>IF(AI5="","",AI5)</f>
        <v/>
      </c>
      <c r="D25" s="137" t="str">
        <f>AH5</f>
        <v/>
      </c>
      <c r="E25" s="140" t="str">
        <f>IF(AG5="","",AG5)</f>
        <v/>
      </c>
      <c r="F25" s="139" t="str">
        <f>IF(AI7="","",AI7)</f>
        <v/>
      </c>
      <c r="G25" s="137" t="str">
        <f>AH7</f>
        <v/>
      </c>
      <c r="H25" s="140" t="str">
        <f>IF(AG7="","",AG7)</f>
        <v/>
      </c>
      <c r="I25" s="139" t="str">
        <f>IF(AI9="","",AI9)</f>
        <v/>
      </c>
      <c r="J25" s="137" t="str">
        <f>AH9</f>
        <v/>
      </c>
      <c r="K25" s="140" t="str">
        <f>IF(AG9="","",AG9)</f>
        <v/>
      </c>
      <c r="L25" s="139" t="str">
        <f>IF(AI11="","",AI11)</f>
        <v/>
      </c>
      <c r="M25" s="137" t="str">
        <f>AH11</f>
        <v/>
      </c>
      <c r="N25" s="140" t="str">
        <f>IF(AG11="","",AG11)</f>
        <v/>
      </c>
      <c r="O25" s="139" t="str">
        <f>IF(AI13="","",AI13)</f>
        <v/>
      </c>
      <c r="P25" s="137" t="str">
        <f>AH13</f>
        <v/>
      </c>
      <c r="Q25" s="140" t="str">
        <f>IF(AG13="","",AG13)</f>
        <v/>
      </c>
      <c r="R25" s="139" t="str">
        <f>IF(AI15="","",AI15)</f>
        <v/>
      </c>
      <c r="S25" s="137" t="str">
        <f>AH15</f>
        <v/>
      </c>
      <c r="T25" s="140" t="str">
        <f>IF(AG15="","",AG15)</f>
        <v/>
      </c>
      <c r="U25" s="139" t="str">
        <f>IF(AI17="","",AI17)</f>
        <v/>
      </c>
      <c r="V25" s="137" t="str">
        <f>AH17</f>
        <v/>
      </c>
      <c r="W25" s="140" t="str">
        <f>IF(AG17="","",AG17)</f>
        <v/>
      </c>
      <c r="X25" s="139" t="str">
        <f>IF(AI19="","",AI19)</f>
        <v/>
      </c>
      <c r="Y25" s="137" t="str">
        <f>AH19</f>
        <v/>
      </c>
      <c r="Z25" s="140" t="str">
        <f>IF(AG19="","",AG19)</f>
        <v/>
      </c>
      <c r="AA25" s="139" t="str">
        <f>IF(AI21="","",AI21)</f>
        <v/>
      </c>
      <c r="AB25" s="137" t="str">
        <f>AH21</f>
        <v/>
      </c>
      <c r="AC25" s="140" t="str">
        <f>IF(AG21="","",AG21)</f>
        <v/>
      </c>
      <c r="AD25" s="139" t="str">
        <f>IF(AI23="","",AI23)</f>
        <v/>
      </c>
      <c r="AE25" s="137" t="str">
        <f>AH23</f>
        <v/>
      </c>
      <c r="AF25" s="140" t="str">
        <f>IF(AG23="","",AG23)</f>
        <v/>
      </c>
      <c r="AG25" s="572"/>
      <c r="AH25" s="572"/>
      <c r="AI25" s="572"/>
      <c r="AJ25" s="136"/>
      <c r="AK25" s="137" t="str">
        <f>IF(AJ25&gt;="","","－")</f>
        <v/>
      </c>
      <c r="AL25" s="138"/>
      <c r="AM25" s="136"/>
      <c r="AN25" s="137" t="str">
        <f>IF(AM25&gt;="","","－")</f>
        <v/>
      </c>
      <c r="AO25" s="138"/>
      <c r="AP25" s="136"/>
      <c r="AQ25" s="137" t="str">
        <f>IF(AP25&gt;="","","－")</f>
        <v/>
      </c>
      <c r="AR25" s="138"/>
      <c r="AS25" s="136"/>
      <c r="AT25" s="137" t="str">
        <f>IF(AS25&gt;="","","－")</f>
        <v/>
      </c>
      <c r="AU25" s="138"/>
      <c r="AV25" s="579"/>
      <c r="AW25" s="578"/>
      <c r="AX25" s="578"/>
      <c r="AY25" s="578"/>
      <c r="AZ25" s="576"/>
      <c r="BA25" s="576"/>
      <c r="BB25" s="576"/>
      <c r="BC25" s="577"/>
      <c r="BD25" s="373"/>
      <c r="BE25" s="568"/>
      <c r="BF25" s="568"/>
      <c r="BG25" s="589"/>
      <c r="BH25" s="569"/>
      <c r="BI25" s="569"/>
      <c r="BJ25" s="569"/>
      <c r="BK25" s="569"/>
      <c r="BL25" s="569"/>
      <c r="BM25" s="569"/>
      <c r="BN25" s="569"/>
      <c r="BP25" s="568"/>
      <c r="BQ25" s="568"/>
      <c r="BR25" s="568"/>
      <c r="BS25" s="568"/>
      <c r="BT25" s="568"/>
      <c r="BU25" s="568"/>
      <c r="BV25" s="568"/>
      <c r="BW25" s="568"/>
      <c r="BX25" s="568"/>
      <c r="BY25" s="568"/>
      <c r="BZ25" s="568"/>
      <c r="CA25" s="568"/>
      <c r="CB25" s="568"/>
      <c r="CC25" s="568"/>
      <c r="CD25" s="568"/>
    </row>
    <row r="26" spans="1:82" ht="30" customHeight="1">
      <c r="A26" s="574">
        <v>12</v>
      </c>
      <c r="B26" s="594" t="str">
        <f>'参加チーム(卒業)'!E27</f>
        <v>甚目寺レッドタイガース</v>
      </c>
      <c r="C26" s="194" t="str">
        <f>IF(AJ4="","",AJ4)</f>
        <v>/</v>
      </c>
      <c r="D26" s="570" t="str">
        <f>IF(C27&gt;E27,"○",IF(C27&lt;E27,"●",IF(C27="","","△")))</f>
        <v/>
      </c>
      <c r="E26" s="571"/>
      <c r="F26" s="194" t="str">
        <f>IF(AJ6="","",AJ6)</f>
        <v>/</v>
      </c>
      <c r="G26" s="570" t="str">
        <f>IF(F27&gt;H27,"○",IF(F27&lt;H27,"●",IF(F27="","","△")))</f>
        <v/>
      </c>
      <c r="H26" s="571"/>
      <c r="I26" s="194" t="str">
        <f>IF(AJ8="","",AJ8)</f>
        <v>/</v>
      </c>
      <c r="J26" s="570" t="str">
        <f>IF(I27&gt;K27,"○",IF(I27&lt;K27,"●",IF(I27="","","△")))</f>
        <v/>
      </c>
      <c r="K26" s="571"/>
      <c r="L26" s="194" t="str">
        <f>IF(AJ10="","",AJ10)</f>
        <v>/</v>
      </c>
      <c r="M26" s="570" t="str">
        <f>IF(L27&gt;N27,"○",IF(L27&lt;N27,"●",IF(L27="","","△")))</f>
        <v/>
      </c>
      <c r="N26" s="571"/>
      <c r="O26" s="194" t="str">
        <f>IF(AJ12="","",AJ12)</f>
        <v>/</v>
      </c>
      <c r="P26" s="570" t="str">
        <f>IF(O27&gt;Q27,"○",IF(O27&lt;Q27,"●",IF(O27="","","△")))</f>
        <v/>
      </c>
      <c r="Q26" s="571"/>
      <c r="R26" s="194" t="str">
        <f>IF(AJ14="","",AJ14)</f>
        <v>/</v>
      </c>
      <c r="S26" s="570" t="str">
        <f>IF(R27&gt;T27,"○",IF(R27&lt;T27,"●",IF(R27="","","△")))</f>
        <v/>
      </c>
      <c r="T26" s="571"/>
      <c r="U26" s="194" t="str">
        <f>IF(AJ16="","",AJ16)</f>
        <v>/</v>
      </c>
      <c r="V26" s="570" t="str">
        <f>IF(U27&gt;W27,"○",IF(U27&lt;W27,"●",IF(U27="","","△")))</f>
        <v/>
      </c>
      <c r="W26" s="571"/>
      <c r="X26" s="194" t="str">
        <f>IF(AJ18="","",AJ18)</f>
        <v>/</v>
      </c>
      <c r="Y26" s="570" t="str">
        <f>IF(X27&gt;Z27,"○",IF(X27&lt;Z27,"●",IF(X27="","","△")))</f>
        <v/>
      </c>
      <c r="Z26" s="571"/>
      <c r="AA26" s="194" t="str">
        <f>IF(AJ20="","",AJ20)</f>
        <v>/</v>
      </c>
      <c r="AB26" s="570" t="str">
        <f>IF(AA27&gt;AC27,"○",IF(AA27&lt;AC27,"●",IF(AA27="","","△")))</f>
        <v/>
      </c>
      <c r="AC26" s="571"/>
      <c r="AD26" s="194" t="str">
        <f>IF(AJ22="","",AJ22)</f>
        <v>/</v>
      </c>
      <c r="AE26" s="570" t="str">
        <f>IF(AD27&gt;AF27,"○",IF(AD27&lt;AF27,"●",IF(AD27="","","△")))</f>
        <v/>
      </c>
      <c r="AF26" s="571"/>
      <c r="AG26" s="194" t="str">
        <f>IF(AJ24="","",AJ24)</f>
        <v>/</v>
      </c>
      <c r="AH26" s="570" t="str">
        <f>IF(AG27&gt;AI27,"○",IF(AG27&lt;AI27,"●",IF(AG27="","","△")))</f>
        <v/>
      </c>
      <c r="AI26" s="571"/>
      <c r="AJ26" s="572"/>
      <c r="AK26" s="572"/>
      <c r="AL26" s="572"/>
      <c r="AM26" s="195" t="s">
        <v>109</v>
      </c>
      <c r="AN26" s="570" t="str">
        <f>IF(AM27&gt;AO27,"○",IF(AM27&lt;AO27,"●",IF(AM27="","","△")))</f>
        <v/>
      </c>
      <c r="AO26" s="571"/>
      <c r="AP26" s="195" t="s">
        <v>109</v>
      </c>
      <c r="AQ26" s="570" t="str">
        <f>IF(AP27&gt;AR27,"○",IF(AP27&lt;AR27,"●",IF(AP27="","","△")))</f>
        <v/>
      </c>
      <c r="AR26" s="571"/>
      <c r="AS26" s="195" t="s">
        <v>109</v>
      </c>
      <c r="AT26" s="570" t="str">
        <f>IF(AS27&gt;AU27,"○",IF(AS27&lt;AU27,"●",IF(AS27="","","△")))</f>
        <v/>
      </c>
      <c r="AU26" s="571"/>
      <c r="AV26" s="579"/>
      <c r="AW26" s="578">
        <f>COUNTIF($C26:$AU27,"○")</f>
        <v>0</v>
      </c>
      <c r="AX26" s="578">
        <f>COUNTIF($C26:$AU27,"●")</f>
        <v>0</v>
      </c>
      <c r="AY26" s="578">
        <f>COUNTIF($C26:$AU27,"△")</f>
        <v>0</v>
      </c>
      <c r="AZ26" s="576">
        <f>SUM(AS27,AP27,AM27,AJ27,AG27,AD27,AA27,X27,U27,R27,O27,L27,I27,F27,C27)</f>
        <v>0</v>
      </c>
      <c r="BA26" s="576">
        <f>SUM(AU27,AR27,AO27,AL27,AI27,AF27,AC27,Z27,W27,T27,Q27,N27,K27,H27,E27)</f>
        <v>0</v>
      </c>
      <c r="BB26" s="576">
        <f>AZ26-BA26</f>
        <v>0</v>
      </c>
      <c r="BC26" s="577" t="str">
        <f>IF(AND(AW26=0,AX26=0,AY26=0),"",RANK(BE26,BE$4:BE$33))</f>
        <v/>
      </c>
      <c r="BD26" s="373" t="str">
        <f>IF(BG26=0,MAX(C26,F26,I26,L26,O26,R26,U26,X26,AA26,AE26,AD26,AG26,AJ26,AM26,AP26,AS26),"")</f>
        <v/>
      </c>
      <c r="BE26" s="568">
        <f t="shared" ref="BE26" si="178">IF(AND(AW26=0,AX26=0,AY26=0),-99999,100000*AW26+10000*AY26-BF26)</f>
        <v>-99999</v>
      </c>
      <c r="BF26" s="568">
        <f>RANK(BB26,BB$4:BB$33)</f>
        <v>1</v>
      </c>
      <c r="BG26" s="589">
        <f t="shared" ref="BG26" si="179">$BG$2-SUM(BH26:BN27)</f>
        <v>14</v>
      </c>
      <c r="BH26" s="569">
        <f t="shared" ref="BH26:BN26" si="180">COUNTIF($BP26:$CD27,BH$3)</f>
        <v>0</v>
      </c>
      <c r="BI26" s="569">
        <f t="shared" si="180"/>
        <v>0</v>
      </c>
      <c r="BJ26" s="569">
        <f t="shared" si="180"/>
        <v>0</v>
      </c>
      <c r="BK26" s="569">
        <f t="shared" si="180"/>
        <v>0</v>
      </c>
      <c r="BL26" s="569">
        <f t="shared" si="180"/>
        <v>0</v>
      </c>
      <c r="BM26" s="569">
        <f t="shared" si="180"/>
        <v>0</v>
      </c>
      <c r="BN26" s="569">
        <f t="shared" si="180"/>
        <v>0</v>
      </c>
      <c r="BP26" s="568" t="str">
        <f t="shared" ref="BP26" si="181">IF(OR(C26=0,C26="/"),"",MONTH(C26))</f>
        <v/>
      </c>
      <c r="BQ26" s="568" t="str">
        <f t="shared" ref="BQ26" si="182">IF(OR(F26=0,F26="/"),"",MONTH(F26))</f>
        <v/>
      </c>
      <c r="BR26" s="568" t="str">
        <f t="shared" ref="BR26" si="183">IF(OR(I26=0,I26="/"),"",MONTH(I26))</f>
        <v/>
      </c>
      <c r="BS26" s="568" t="str">
        <f t="shared" ref="BS26" si="184">IF(OR(L26=0,L26="/"),"",MONTH(L26))</f>
        <v/>
      </c>
      <c r="BT26" s="568" t="str">
        <f t="shared" ref="BT26" si="185">IF(OR(O26=0,O26="/"),"",MONTH(O26))</f>
        <v/>
      </c>
      <c r="BU26" s="568" t="str">
        <f t="shared" ref="BU26" si="186">IF(OR(R26=0,R26="/"),"",MONTH(R26))</f>
        <v/>
      </c>
      <c r="BV26" s="568" t="str">
        <f t="shared" ref="BV26" si="187">IF(OR(U26=0,U26="/"),"",MONTH(U26))</f>
        <v/>
      </c>
      <c r="BW26" s="568" t="str">
        <f t="shared" ref="BW26" si="188">IF(OR(X26=0,X26="/"),"",MONTH(X26))</f>
        <v/>
      </c>
      <c r="BX26" s="568" t="str">
        <f t="shared" ref="BX26" si="189">IF(OR(AA26=0,AA26="/"),"",MONTH(AA26))</f>
        <v/>
      </c>
      <c r="BY26" s="568" t="str">
        <f t="shared" ref="BY26" si="190">IF(OR(AD26=0,AD26="/"),"",MONTH(AD26))</f>
        <v/>
      </c>
      <c r="BZ26" s="568" t="str">
        <f t="shared" ref="BZ26" si="191">IF(OR(AG26=0,AG26="/"),"",MONTH(AG26))</f>
        <v/>
      </c>
      <c r="CA26" s="568" t="str">
        <f t="shared" ref="CA26" si="192">IF(OR(AJ26=0,AJ26="/"),"",MONTH(AJ26))</f>
        <v/>
      </c>
      <c r="CB26" s="568" t="str">
        <f t="shared" ref="CB26" si="193">IF(OR(AM26=0,AM26="/"),"",MONTH(AM26))</f>
        <v/>
      </c>
      <c r="CC26" s="568" t="str">
        <f t="shared" ref="CC26" si="194">IF(OR(AP26=0,AP26="/"),"",MONTH(AP26))</f>
        <v/>
      </c>
      <c r="CD26" s="568" t="str">
        <f t="shared" ref="CD26" si="195">IF(OR(AS26=0,AS26="/"),"",MONTH(AS26))</f>
        <v/>
      </c>
    </row>
    <row r="27" spans="1:82" ht="30" customHeight="1">
      <c r="A27" s="574"/>
      <c r="B27" s="595"/>
      <c r="C27" s="139" t="str">
        <f>IF(AL5="","",AL5)</f>
        <v/>
      </c>
      <c r="D27" s="137" t="str">
        <f>AK5</f>
        <v/>
      </c>
      <c r="E27" s="140" t="str">
        <f>IF(AJ5="","",AJ5)</f>
        <v/>
      </c>
      <c r="F27" s="139" t="str">
        <f>IF(AL7="","",AL7)</f>
        <v/>
      </c>
      <c r="G27" s="137" t="str">
        <f>AK7</f>
        <v/>
      </c>
      <c r="H27" s="140" t="str">
        <f>IF(AJ7="","",AJ7)</f>
        <v/>
      </c>
      <c r="I27" s="139" t="str">
        <f>IF(AL9="","",AL9)</f>
        <v/>
      </c>
      <c r="J27" s="137" t="str">
        <f>AK9</f>
        <v/>
      </c>
      <c r="K27" s="140" t="str">
        <f>IF(AJ9="","",AJ9)</f>
        <v/>
      </c>
      <c r="L27" s="139" t="str">
        <f>IF(AL11="","",AL11)</f>
        <v/>
      </c>
      <c r="M27" s="137" t="str">
        <f>AK11</f>
        <v/>
      </c>
      <c r="N27" s="140" t="str">
        <f>IF(AJ11="","",AJ11)</f>
        <v/>
      </c>
      <c r="O27" s="139" t="str">
        <f>IF(AL13="","",AL13)</f>
        <v/>
      </c>
      <c r="P27" s="137" t="str">
        <f>AK13</f>
        <v/>
      </c>
      <c r="Q27" s="140" t="str">
        <f>IF(AJ13="","",AJ13)</f>
        <v/>
      </c>
      <c r="R27" s="139" t="str">
        <f>IF(AL15="","",AL15)</f>
        <v/>
      </c>
      <c r="S27" s="137" t="str">
        <f>AK15</f>
        <v/>
      </c>
      <c r="T27" s="140" t="str">
        <f>IF(AJ15="","",AJ15)</f>
        <v/>
      </c>
      <c r="U27" s="139" t="str">
        <f>IF(AL17="","",AL17)</f>
        <v/>
      </c>
      <c r="V27" s="137" t="str">
        <f>AK17</f>
        <v/>
      </c>
      <c r="W27" s="140" t="str">
        <f>IF(AJ17="","",AJ17)</f>
        <v/>
      </c>
      <c r="X27" s="139" t="str">
        <f>IF(AL19="","",AL19)</f>
        <v/>
      </c>
      <c r="Y27" s="137" t="str">
        <f>AK19</f>
        <v/>
      </c>
      <c r="Z27" s="140" t="str">
        <f>IF(AJ19="","",AJ19)</f>
        <v/>
      </c>
      <c r="AA27" s="139" t="str">
        <f>IF(AL21="","",AL21)</f>
        <v/>
      </c>
      <c r="AB27" s="137" t="str">
        <f>AK21</f>
        <v/>
      </c>
      <c r="AC27" s="140" t="str">
        <f>IF(AJ21="","",AJ21)</f>
        <v/>
      </c>
      <c r="AD27" s="139" t="str">
        <f>IF(AL23="","",AL23)</f>
        <v/>
      </c>
      <c r="AE27" s="137" t="str">
        <f>AK23</f>
        <v/>
      </c>
      <c r="AF27" s="140" t="str">
        <f>IF(AJ23="","",AJ23)</f>
        <v/>
      </c>
      <c r="AG27" s="139" t="str">
        <f>IF(AL25="","",AL25)</f>
        <v/>
      </c>
      <c r="AH27" s="137" t="str">
        <f>AK25</f>
        <v/>
      </c>
      <c r="AI27" s="140" t="str">
        <f>IF(AJ25="","",AJ25)</f>
        <v/>
      </c>
      <c r="AJ27" s="572"/>
      <c r="AK27" s="572"/>
      <c r="AL27" s="572"/>
      <c r="AM27" s="136"/>
      <c r="AN27" s="137" t="str">
        <f>IF(AM27&gt;="","","－")</f>
        <v/>
      </c>
      <c r="AO27" s="138"/>
      <c r="AP27" s="136"/>
      <c r="AQ27" s="137" t="str">
        <f>IF(AP27&gt;="","","－")</f>
        <v/>
      </c>
      <c r="AR27" s="138"/>
      <c r="AS27" s="136"/>
      <c r="AT27" s="137" t="str">
        <f>IF(AS27&gt;="","","－")</f>
        <v/>
      </c>
      <c r="AU27" s="138"/>
      <c r="AV27" s="579"/>
      <c r="AW27" s="578"/>
      <c r="AX27" s="578"/>
      <c r="AY27" s="578"/>
      <c r="AZ27" s="576"/>
      <c r="BA27" s="576"/>
      <c r="BB27" s="576"/>
      <c r="BC27" s="577"/>
      <c r="BD27" s="373"/>
      <c r="BE27" s="568"/>
      <c r="BF27" s="568"/>
      <c r="BG27" s="589"/>
      <c r="BH27" s="569"/>
      <c r="BI27" s="569"/>
      <c r="BJ27" s="569"/>
      <c r="BK27" s="569"/>
      <c r="BL27" s="569"/>
      <c r="BM27" s="569"/>
      <c r="BN27" s="569"/>
      <c r="BP27" s="568"/>
      <c r="BQ27" s="568"/>
      <c r="BR27" s="568"/>
      <c r="BS27" s="568"/>
      <c r="BT27" s="568"/>
      <c r="BU27" s="568"/>
      <c r="BV27" s="568"/>
      <c r="BW27" s="568"/>
      <c r="BX27" s="568"/>
      <c r="BY27" s="568"/>
      <c r="BZ27" s="568"/>
      <c r="CA27" s="568"/>
      <c r="CB27" s="568"/>
      <c r="CC27" s="568"/>
      <c r="CD27" s="568"/>
    </row>
    <row r="28" spans="1:82" ht="30" customHeight="1">
      <c r="A28" s="574">
        <v>13</v>
      </c>
      <c r="B28" s="575" t="str">
        <f>'参加チーム(卒業)'!E28</f>
        <v>緑ヶ丘ウィングス</v>
      </c>
      <c r="C28" s="194" t="str">
        <f>IF(AM4="","",AM4)</f>
        <v>/</v>
      </c>
      <c r="D28" s="570" t="str">
        <f>IF(C29&gt;E29,"○",IF(C29&lt;E29,"●",IF(C29="","","△")))</f>
        <v/>
      </c>
      <c r="E28" s="571"/>
      <c r="F28" s="194" t="str">
        <f>IF(AM6="","",AM6)</f>
        <v>/</v>
      </c>
      <c r="G28" s="570" t="str">
        <f>IF(F29&gt;H29,"○",IF(F29&lt;H29,"●",IF(F29="","","△")))</f>
        <v/>
      </c>
      <c r="H28" s="571"/>
      <c r="I28" s="194" t="str">
        <f>IF(AM8="","",AM8)</f>
        <v>/</v>
      </c>
      <c r="J28" s="570" t="str">
        <f>IF(I29&gt;K29,"○",IF(I29&lt;K29,"●",IF(I29="","","△")))</f>
        <v/>
      </c>
      <c r="K28" s="571"/>
      <c r="L28" s="194" t="str">
        <f>IF(AM10="","",AM10)</f>
        <v>/</v>
      </c>
      <c r="M28" s="570" t="str">
        <f>IF(L29&gt;N29,"○",IF(L29&lt;N29,"●",IF(L29="","","△")))</f>
        <v/>
      </c>
      <c r="N28" s="571"/>
      <c r="O28" s="194" t="str">
        <f>IF(AM12="","",AM12)</f>
        <v>/</v>
      </c>
      <c r="P28" s="570" t="str">
        <f>IF(O29&gt;Q29,"○",IF(O29&lt;Q29,"●",IF(O29="","","△")))</f>
        <v/>
      </c>
      <c r="Q28" s="571"/>
      <c r="R28" s="194" t="str">
        <f>IF(AM14="","",AM14)</f>
        <v>/</v>
      </c>
      <c r="S28" s="570" t="str">
        <f>IF(R29&gt;T29,"○",IF(R29&lt;T29,"●",IF(R29="","","△")))</f>
        <v/>
      </c>
      <c r="T28" s="571"/>
      <c r="U28" s="194" t="str">
        <f>IF(AM16="","",AM16)</f>
        <v>/</v>
      </c>
      <c r="V28" s="570" t="str">
        <f>IF(U29&gt;W29,"○",IF(U29&lt;W29,"●",IF(U29="","","△")))</f>
        <v/>
      </c>
      <c r="W28" s="571"/>
      <c r="X28" s="194" t="str">
        <f>IF(AM18="","",AM18)</f>
        <v>/</v>
      </c>
      <c r="Y28" s="570" t="str">
        <f>IF(X29&gt;Z29,"○",IF(X29&lt;Z29,"●",IF(X29="","","△")))</f>
        <v/>
      </c>
      <c r="Z28" s="571"/>
      <c r="AA28" s="194" t="str">
        <f>IF(AM20="","",AM20)</f>
        <v>/</v>
      </c>
      <c r="AB28" s="570" t="str">
        <f>IF(AA29&gt;AC29,"○",IF(AA29&lt;AC29,"●",IF(AA29="","","△")))</f>
        <v/>
      </c>
      <c r="AC28" s="571"/>
      <c r="AD28" s="194" t="str">
        <f>IF(AM22="","",AM22)</f>
        <v>/</v>
      </c>
      <c r="AE28" s="570" t="str">
        <f>IF(AD29&gt;AF29,"○",IF(AD29&lt;AF29,"●",IF(AD29="","","△")))</f>
        <v/>
      </c>
      <c r="AF28" s="571"/>
      <c r="AG28" s="194" t="str">
        <f>IF(AM24="","",AM24)</f>
        <v>/</v>
      </c>
      <c r="AH28" s="570" t="str">
        <f>IF(AG29&gt;AI29,"○",IF(AG29&lt;AI29,"●",IF(AG29="","","△")))</f>
        <v/>
      </c>
      <c r="AI28" s="571"/>
      <c r="AJ28" s="194" t="str">
        <f>IF(AM26="","",AM26)</f>
        <v>/</v>
      </c>
      <c r="AK28" s="570" t="str">
        <f>IF(AJ29&gt;AL29,"○",IF(AJ29&lt;AL29,"●",IF(AJ29="","","△")))</f>
        <v/>
      </c>
      <c r="AL28" s="571"/>
      <c r="AM28" s="572"/>
      <c r="AN28" s="572"/>
      <c r="AO28" s="572"/>
      <c r="AP28" s="195" t="s">
        <v>109</v>
      </c>
      <c r="AQ28" s="570" t="str">
        <f>IF(AP29&gt;AR29,"○",IF(AP29&lt;AR29,"●",IF(AP29="","","△")))</f>
        <v/>
      </c>
      <c r="AR28" s="571"/>
      <c r="AS28" s="195" t="s">
        <v>109</v>
      </c>
      <c r="AT28" s="570" t="str">
        <f>IF(AS29&gt;AU29,"○",IF(AS29&lt;AU29,"●",IF(AS29="","","△")))</f>
        <v/>
      </c>
      <c r="AU28" s="571"/>
      <c r="AV28" s="579"/>
      <c r="AW28" s="578">
        <f>COUNTIF($C28:$AU29,"○")</f>
        <v>0</v>
      </c>
      <c r="AX28" s="578">
        <f>COUNTIF($C28:$AU29,"●")</f>
        <v>0</v>
      </c>
      <c r="AY28" s="578">
        <f>COUNTIF($C28:$AU29,"△")</f>
        <v>0</v>
      </c>
      <c r="AZ28" s="576">
        <f>SUM(AS29,AP29,AM29,AJ29,AG29,AD29,AA29,X29,U29,R29,O29,L29,I29,F29,C29)</f>
        <v>0</v>
      </c>
      <c r="BA28" s="576">
        <f>SUM(AU29,AR29,AO29,AL29,AI29,AF29,AC29,Z29,W29,T29,Q29,N29,K29,H29,E29)</f>
        <v>0</v>
      </c>
      <c r="BB28" s="576">
        <f>AZ28-BA28</f>
        <v>0</v>
      </c>
      <c r="BC28" s="577" t="str">
        <f>IF(AND(AW28=0,AX28=0,AY28=0),"",RANK(BE28,BE$4:BE$33))</f>
        <v/>
      </c>
      <c r="BD28" s="373" t="str">
        <f>IF(BG28=0,MAX(C28,F28,I28,L28,O28,R28,U28,X28,AA28,AE28,AD28,AG28,AJ28,AM28,AP28,AS28),"")</f>
        <v/>
      </c>
      <c r="BE28" s="568">
        <f t="shared" ref="BE28" si="196">IF(AND(AW28=0,AX28=0,AY28=0),-99999,100000*AW28+10000*AY28-BF28)</f>
        <v>-99999</v>
      </c>
      <c r="BF28" s="568">
        <f>RANK(BB28,BB$4:BB$33)</f>
        <v>1</v>
      </c>
      <c r="BG28" s="589">
        <f t="shared" ref="BG28" si="197">$BG$2-SUM(BH28:BN29)</f>
        <v>14</v>
      </c>
      <c r="BH28" s="569">
        <f t="shared" ref="BH28:BN28" si="198">COUNTIF($BP28:$CD29,BH$3)</f>
        <v>0</v>
      </c>
      <c r="BI28" s="569">
        <f t="shared" si="198"/>
        <v>0</v>
      </c>
      <c r="BJ28" s="569">
        <f t="shared" si="198"/>
        <v>0</v>
      </c>
      <c r="BK28" s="569">
        <f t="shared" si="198"/>
        <v>0</v>
      </c>
      <c r="BL28" s="569">
        <f t="shared" si="198"/>
        <v>0</v>
      </c>
      <c r="BM28" s="569">
        <f t="shared" si="198"/>
        <v>0</v>
      </c>
      <c r="BN28" s="569">
        <f t="shared" si="198"/>
        <v>0</v>
      </c>
      <c r="BP28" s="568" t="str">
        <f t="shared" ref="BP28" si="199">IF(OR(C28=0,C28="/"),"",MONTH(C28))</f>
        <v/>
      </c>
      <c r="BQ28" s="568" t="str">
        <f t="shared" ref="BQ28" si="200">IF(OR(F28=0,F28="/"),"",MONTH(F28))</f>
        <v/>
      </c>
      <c r="BR28" s="568" t="str">
        <f t="shared" ref="BR28" si="201">IF(OR(I28=0,I28="/"),"",MONTH(I28))</f>
        <v/>
      </c>
      <c r="BS28" s="568" t="str">
        <f t="shared" ref="BS28" si="202">IF(OR(L28=0,L28="/"),"",MONTH(L28))</f>
        <v/>
      </c>
      <c r="BT28" s="568" t="str">
        <f t="shared" ref="BT28" si="203">IF(OR(O28=0,O28="/"),"",MONTH(O28))</f>
        <v/>
      </c>
      <c r="BU28" s="568" t="str">
        <f t="shared" ref="BU28" si="204">IF(OR(R28=0,R28="/"),"",MONTH(R28))</f>
        <v/>
      </c>
      <c r="BV28" s="568" t="str">
        <f t="shared" ref="BV28" si="205">IF(OR(U28=0,U28="/"),"",MONTH(U28))</f>
        <v/>
      </c>
      <c r="BW28" s="568" t="str">
        <f t="shared" ref="BW28" si="206">IF(OR(X28=0,X28="/"),"",MONTH(X28))</f>
        <v/>
      </c>
      <c r="BX28" s="568" t="str">
        <f t="shared" ref="BX28" si="207">IF(OR(AA28=0,AA28="/"),"",MONTH(AA28))</f>
        <v/>
      </c>
      <c r="BY28" s="568" t="str">
        <f t="shared" ref="BY28" si="208">IF(OR(AD28=0,AD28="/"),"",MONTH(AD28))</f>
        <v/>
      </c>
      <c r="BZ28" s="568" t="str">
        <f t="shared" ref="BZ28" si="209">IF(OR(AG28=0,AG28="/"),"",MONTH(AG28))</f>
        <v/>
      </c>
      <c r="CA28" s="568" t="str">
        <f t="shared" ref="CA28" si="210">IF(OR(AJ28=0,AJ28="/"),"",MONTH(AJ28))</f>
        <v/>
      </c>
      <c r="CB28" s="568" t="str">
        <f t="shared" ref="CB28" si="211">IF(OR(AM28=0,AM28="/"),"",MONTH(AM28))</f>
        <v/>
      </c>
      <c r="CC28" s="568" t="str">
        <f t="shared" ref="CC28" si="212">IF(OR(AP28=0,AP28="/"),"",MONTH(AP28))</f>
        <v/>
      </c>
      <c r="CD28" s="568" t="str">
        <f t="shared" ref="CD28" si="213">IF(OR(AS28=0,AS28="/"),"",MONTH(AS28))</f>
        <v/>
      </c>
    </row>
    <row r="29" spans="1:82" ht="30" customHeight="1">
      <c r="A29" s="574"/>
      <c r="B29" s="575"/>
      <c r="C29" s="139" t="str">
        <f>IF(AO5="","",AO5)</f>
        <v/>
      </c>
      <c r="D29" s="137" t="str">
        <f>AN5</f>
        <v/>
      </c>
      <c r="E29" s="140" t="str">
        <f>IF(AM5="","",AM5)</f>
        <v/>
      </c>
      <c r="F29" s="139" t="str">
        <f>IF(AO7="","",AO7)</f>
        <v/>
      </c>
      <c r="G29" s="137" t="str">
        <f>AN7</f>
        <v/>
      </c>
      <c r="H29" s="140" t="str">
        <f>IF(AM7="","",AM7)</f>
        <v/>
      </c>
      <c r="I29" s="139" t="str">
        <f>IF(AO9="","",AO9)</f>
        <v/>
      </c>
      <c r="J29" s="137" t="str">
        <f>AN9</f>
        <v/>
      </c>
      <c r="K29" s="140" t="str">
        <f>IF(AM9="","",AM9)</f>
        <v/>
      </c>
      <c r="L29" s="139" t="str">
        <f>IF(AO11="","",AO11)</f>
        <v/>
      </c>
      <c r="M29" s="137" t="str">
        <f>AN11</f>
        <v/>
      </c>
      <c r="N29" s="140" t="str">
        <f>IF(AM11="","",AM11)</f>
        <v/>
      </c>
      <c r="O29" s="139" t="str">
        <f>IF(AO13="","",AO13)</f>
        <v/>
      </c>
      <c r="P29" s="137" t="str">
        <f>AN13</f>
        <v/>
      </c>
      <c r="Q29" s="140" t="str">
        <f>IF(AM13="","",AM13)</f>
        <v/>
      </c>
      <c r="R29" s="139" t="str">
        <f>IF(AO15="","",AO15)</f>
        <v/>
      </c>
      <c r="S29" s="137" t="str">
        <f>AN15</f>
        <v/>
      </c>
      <c r="T29" s="140" t="str">
        <f>IF(AM15="","",AM15)</f>
        <v/>
      </c>
      <c r="U29" s="139" t="str">
        <f>IF(AO17="","",AO17)</f>
        <v/>
      </c>
      <c r="V29" s="137" t="str">
        <f>AN17</f>
        <v/>
      </c>
      <c r="W29" s="140" t="str">
        <f>IF(AM17="","",AM17)</f>
        <v/>
      </c>
      <c r="X29" s="139" t="str">
        <f>IF(AO19="","",AO19)</f>
        <v/>
      </c>
      <c r="Y29" s="137" t="str">
        <f>AN19</f>
        <v/>
      </c>
      <c r="Z29" s="140" t="str">
        <f>IF(AM19="","",AM19)</f>
        <v/>
      </c>
      <c r="AA29" s="139" t="str">
        <f>IF(AO21="","",AO21)</f>
        <v/>
      </c>
      <c r="AB29" s="137" t="str">
        <f>AN21</f>
        <v/>
      </c>
      <c r="AC29" s="140" t="str">
        <f>IF(AM21="","",AM21)</f>
        <v/>
      </c>
      <c r="AD29" s="139" t="str">
        <f>IF(AO23="","",AO23)</f>
        <v/>
      </c>
      <c r="AE29" s="137" t="str">
        <f>AN23</f>
        <v/>
      </c>
      <c r="AF29" s="140" t="str">
        <f>IF(AM23="","",AM23)</f>
        <v/>
      </c>
      <c r="AG29" s="139" t="str">
        <f>IF(AO25="","",AO25)</f>
        <v/>
      </c>
      <c r="AH29" s="137" t="str">
        <f>AN25</f>
        <v/>
      </c>
      <c r="AI29" s="140" t="str">
        <f>IF(AM25="","",AM25)</f>
        <v/>
      </c>
      <c r="AJ29" s="139" t="str">
        <f>IF(AO27="","",AO27)</f>
        <v/>
      </c>
      <c r="AK29" s="137" t="str">
        <f>AN27</f>
        <v/>
      </c>
      <c r="AL29" s="140" t="str">
        <f>IF(AM27="","",AM27)</f>
        <v/>
      </c>
      <c r="AM29" s="572"/>
      <c r="AN29" s="572"/>
      <c r="AO29" s="572"/>
      <c r="AP29" s="136"/>
      <c r="AQ29" s="137" t="str">
        <f>IF(AP29&gt;="","","－")</f>
        <v/>
      </c>
      <c r="AR29" s="138"/>
      <c r="AS29" s="136"/>
      <c r="AT29" s="137" t="str">
        <f>IF(AS29&gt;="","","－")</f>
        <v/>
      </c>
      <c r="AU29" s="138"/>
      <c r="AV29" s="579"/>
      <c r="AW29" s="578"/>
      <c r="AX29" s="578"/>
      <c r="AY29" s="578"/>
      <c r="AZ29" s="576"/>
      <c r="BA29" s="576"/>
      <c r="BB29" s="576"/>
      <c r="BC29" s="577"/>
      <c r="BD29" s="373"/>
      <c r="BE29" s="568"/>
      <c r="BF29" s="568"/>
      <c r="BG29" s="589"/>
      <c r="BH29" s="569"/>
      <c r="BI29" s="569"/>
      <c r="BJ29" s="569"/>
      <c r="BK29" s="569"/>
      <c r="BL29" s="569"/>
      <c r="BM29" s="569"/>
      <c r="BN29" s="569"/>
      <c r="BP29" s="568"/>
      <c r="BQ29" s="568"/>
      <c r="BR29" s="568"/>
      <c r="BS29" s="568"/>
      <c r="BT29" s="568"/>
      <c r="BU29" s="568"/>
      <c r="BV29" s="568"/>
      <c r="BW29" s="568"/>
      <c r="BX29" s="568"/>
      <c r="BY29" s="568"/>
      <c r="BZ29" s="568"/>
      <c r="CA29" s="568"/>
      <c r="CB29" s="568"/>
      <c r="CC29" s="568"/>
      <c r="CD29" s="568"/>
    </row>
    <row r="30" spans="1:82" ht="30" customHeight="1">
      <c r="A30" s="574">
        <v>14</v>
      </c>
      <c r="B30" s="575" t="str">
        <f>'参加チーム(卒業)'!E29</f>
        <v>グレートピジョン</v>
      </c>
      <c r="C30" s="194" t="str">
        <f>IF(AP4="","",AP4)</f>
        <v>/</v>
      </c>
      <c r="D30" s="592" t="str">
        <f>IF(C31&gt;E31,"○",IF(C31&lt;E31,"●",IF(C31="","","△")))</f>
        <v/>
      </c>
      <c r="E30" s="593"/>
      <c r="F30" s="194" t="str">
        <f>IF(AP6="","",AP6)</f>
        <v>/</v>
      </c>
      <c r="G30" s="570" t="str">
        <f>IF(F31&gt;H31,"○",IF(F31&lt;H31,"●",IF(F31="","","△")))</f>
        <v/>
      </c>
      <c r="H30" s="571"/>
      <c r="I30" s="194" t="str">
        <f>IF(AP8="","",AP8)</f>
        <v>/</v>
      </c>
      <c r="J30" s="570" t="str">
        <f>IF(I31&gt;K31,"○",IF(I31&lt;K31,"●",IF(I31="","","△")))</f>
        <v/>
      </c>
      <c r="K30" s="571"/>
      <c r="L30" s="194" t="str">
        <f>IF(AP10="","",AP10)</f>
        <v>/</v>
      </c>
      <c r="M30" s="570" t="str">
        <f>IF(L31&gt;N31,"○",IF(L31&lt;N31,"●",IF(L31="","","△")))</f>
        <v/>
      </c>
      <c r="N30" s="571"/>
      <c r="O30" s="194" t="str">
        <f>IF(AP12="","",AP12)</f>
        <v>/</v>
      </c>
      <c r="P30" s="570" t="str">
        <f>IF(O31&gt;Q31,"○",IF(O31&lt;Q31,"●",IF(O31="","","△")))</f>
        <v/>
      </c>
      <c r="Q30" s="571"/>
      <c r="R30" s="194" t="str">
        <f>IF(AP14="","",AP14)</f>
        <v>/</v>
      </c>
      <c r="S30" s="570" t="str">
        <f>IF(R31&gt;T31,"○",IF(R31&lt;T31,"●",IF(R31="","","△")))</f>
        <v/>
      </c>
      <c r="T30" s="571"/>
      <c r="U30" s="194" t="str">
        <f>IF(AP16="","",AP16)</f>
        <v>/</v>
      </c>
      <c r="V30" s="570" t="str">
        <f>IF(U31&gt;W31,"○",IF(U31&lt;W31,"●",IF(U31="","","△")))</f>
        <v/>
      </c>
      <c r="W30" s="571"/>
      <c r="X30" s="194" t="str">
        <f>IF(AP18="","",AP18)</f>
        <v>/</v>
      </c>
      <c r="Y30" s="570" t="str">
        <f>IF(X31&gt;Z31,"○",IF(X31&lt;Z31,"●",IF(X31="","","△")))</f>
        <v/>
      </c>
      <c r="Z30" s="571"/>
      <c r="AA30" s="194" t="str">
        <f>IF(AP20="","",AP20)</f>
        <v>/</v>
      </c>
      <c r="AB30" s="570" t="str">
        <f>IF(AA31&gt;AC31,"○",IF(AA31&lt;AC31,"●",IF(AA31="","","△")))</f>
        <v/>
      </c>
      <c r="AC30" s="571"/>
      <c r="AD30" s="194" t="str">
        <f>IF(AP22="","",AP22)</f>
        <v>/</v>
      </c>
      <c r="AE30" s="570" t="str">
        <f>IF(AD31&gt;AF31,"○",IF(AD31&lt;AF31,"●",IF(AD31="","","△")))</f>
        <v/>
      </c>
      <c r="AF30" s="571"/>
      <c r="AG30" s="194" t="str">
        <f>IF(AP24="","",AP24)</f>
        <v>/</v>
      </c>
      <c r="AH30" s="570" t="str">
        <f>IF(AG31&gt;AI31,"○",IF(AG31&lt;AI31,"●",IF(AG31="","","△")))</f>
        <v/>
      </c>
      <c r="AI30" s="571"/>
      <c r="AJ30" s="194" t="str">
        <f>IF(AP26="","",AP26)</f>
        <v>/</v>
      </c>
      <c r="AK30" s="570" t="str">
        <f>IF(AJ31&gt;AL31,"○",IF(AJ31&lt;AL31,"●",IF(AJ31="","","△")))</f>
        <v/>
      </c>
      <c r="AL30" s="571"/>
      <c r="AM30" s="194" t="str">
        <f>IF(AP28="","",AP28)</f>
        <v>/</v>
      </c>
      <c r="AN30" s="570" t="str">
        <f>IF(AM31&gt;AO31,"○",IF(AM31&lt;AO31,"●",IF(AM31="","","△")))</f>
        <v/>
      </c>
      <c r="AO30" s="571"/>
      <c r="AP30" s="572"/>
      <c r="AQ30" s="572"/>
      <c r="AR30" s="572"/>
      <c r="AS30" s="346" t="s">
        <v>109</v>
      </c>
      <c r="AT30" s="592" t="str">
        <f>IF(AS31&gt;AU31,"○",IF(AS31&lt;AU31,"●",IF(AS31="","","△")))</f>
        <v/>
      </c>
      <c r="AU30" s="593"/>
      <c r="AV30" s="579"/>
      <c r="AW30" s="578">
        <f>COUNTIF($C30:$AU31,"○")</f>
        <v>0</v>
      </c>
      <c r="AX30" s="578">
        <f>COUNTIF($C30:$AU31,"●")</f>
        <v>0</v>
      </c>
      <c r="AY30" s="578">
        <f>COUNTIF($C30:$AU31,"△")</f>
        <v>0</v>
      </c>
      <c r="AZ30" s="576">
        <f>SUM(AS31,AP31,AM31,AJ31,AG31,AD31,AA31,X31,U31,R31,O31,L31,I31,F31,C31)</f>
        <v>0</v>
      </c>
      <c r="BA30" s="576">
        <f>SUM(AU31,AR31,AO31,AL31,AI31,AF31,AC31,Z31,W31,T31,Q31,N31,K31,H31,E31)</f>
        <v>0</v>
      </c>
      <c r="BB30" s="576">
        <f>AZ30-BA30</f>
        <v>0</v>
      </c>
      <c r="BC30" s="577" t="str">
        <f>IF(AND(AW30=0,AX30=0,AY30=0),"",RANK(BE30,BE$4:BE$33))</f>
        <v/>
      </c>
      <c r="BD30" s="373" t="str">
        <f>IF(BG30=0,MAX(C30,F30,I30,L30,O30,R30,U30,X30,AA30,AE30,AD30,AG30,AJ30,AM30,AP30,AS30),"")</f>
        <v/>
      </c>
      <c r="BE30" s="568">
        <f t="shared" ref="BE30" si="214">IF(AND(AW30=0,AX30=0,AY30=0),-99999,100000*AW30+10000*AY30-BF30)</f>
        <v>-99999</v>
      </c>
      <c r="BF30" s="568">
        <f>RANK(BB30,BB$4:BB$33)</f>
        <v>1</v>
      </c>
      <c r="BG30" s="589">
        <f t="shared" ref="BG30" si="215">$BG$2-SUM(BH30:BN31)</f>
        <v>14</v>
      </c>
      <c r="BH30" s="569">
        <f t="shared" ref="BH30:BN30" si="216">COUNTIF($BP30:$CD31,BH$3)</f>
        <v>0</v>
      </c>
      <c r="BI30" s="569">
        <f t="shared" si="216"/>
        <v>0</v>
      </c>
      <c r="BJ30" s="569">
        <f t="shared" si="216"/>
        <v>0</v>
      </c>
      <c r="BK30" s="569">
        <f t="shared" si="216"/>
        <v>0</v>
      </c>
      <c r="BL30" s="569">
        <f t="shared" si="216"/>
        <v>0</v>
      </c>
      <c r="BM30" s="569">
        <f t="shared" si="216"/>
        <v>0</v>
      </c>
      <c r="BN30" s="569">
        <f t="shared" si="216"/>
        <v>0</v>
      </c>
      <c r="BP30" s="568" t="str">
        <f t="shared" ref="BP30" si="217">IF(OR(C30=0,C30="/"),"",MONTH(C30))</f>
        <v/>
      </c>
      <c r="BQ30" s="568" t="str">
        <f t="shared" ref="BQ30" si="218">IF(OR(F30=0,F30="/"),"",MONTH(F30))</f>
        <v/>
      </c>
      <c r="BR30" s="568" t="str">
        <f t="shared" ref="BR30" si="219">IF(OR(I30=0,I30="/"),"",MONTH(I30))</f>
        <v/>
      </c>
      <c r="BS30" s="568" t="str">
        <f t="shared" ref="BS30" si="220">IF(OR(L30=0,L30="/"),"",MONTH(L30))</f>
        <v/>
      </c>
      <c r="BT30" s="568" t="str">
        <f t="shared" ref="BT30" si="221">IF(OR(O30=0,O30="/"),"",MONTH(O30))</f>
        <v/>
      </c>
      <c r="BU30" s="568" t="str">
        <f t="shared" ref="BU30" si="222">IF(OR(R30=0,R30="/"),"",MONTH(R30))</f>
        <v/>
      </c>
      <c r="BV30" s="568" t="str">
        <f t="shared" ref="BV30" si="223">IF(OR(U30=0,U30="/"),"",MONTH(U30))</f>
        <v/>
      </c>
      <c r="BW30" s="568" t="str">
        <f t="shared" ref="BW30" si="224">IF(OR(X30=0,X30="/"),"",MONTH(X30))</f>
        <v/>
      </c>
      <c r="BX30" s="568" t="str">
        <f t="shared" ref="BX30" si="225">IF(OR(AA30=0,AA30="/"),"",MONTH(AA30))</f>
        <v/>
      </c>
      <c r="BY30" s="568" t="str">
        <f t="shared" ref="BY30" si="226">IF(OR(AD30=0,AD30="/"),"",MONTH(AD30))</f>
        <v/>
      </c>
      <c r="BZ30" s="568" t="str">
        <f t="shared" ref="BZ30" si="227">IF(OR(AG30=0,AG30="/"),"",MONTH(AG30))</f>
        <v/>
      </c>
      <c r="CA30" s="568" t="str">
        <f t="shared" ref="CA30" si="228">IF(OR(AJ30=0,AJ30="/"),"",MONTH(AJ30))</f>
        <v/>
      </c>
      <c r="CB30" s="568" t="str">
        <f t="shared" ref="CB30" si="229">IF(OR(AM30=0,AM30="/"),"",MONTH(AM30))</f>
        <v/>
      </c>
      <c r="CC30" s="568" t="str">
        <f t="shared" ref="CC30" si="230">IF(OR(AP30=0,AP30="/"),"",MONTH(AP30))</f>
        <v/>
      </c>
      <c r="CD30" s="568" t="str">
        <f t="shared" ref="CD30" si="231">IF(OR(AS30=0,AS30="/"),"",MONTH(AS30))</f>
        <v/>
      </c>
    </row>
    <row r="31" spans="1:82" ht="30" customHeight="1">
      <c r="A31" s="574"/>
      <c r="B31" s="575"/>
      <c r="C31" s="139" t="str">
        <f>IF(AR5="","",AR5)</f>
        <v/>
      </c>
      <c r="D31" s="137" t="str">
        <f>AQ5</f>
        <v/>
      </c>
      <c r="E31" s="140" t="str">
        <f>IF(AP5="","",AP5)</f>
        <v/>
      </c>
      <c r="F31" s="139" t="str">
        <f>IF(AR7="","",AR7)</f>
        <v/>
      </c>
      <c r="G31" s="137" t="str">
        <f>AQ7</f>
        <v/>
      </c>
      <c r="H31" s="140" t="str">
        <f>IF(AP7="","",AP7)</f>
        <v/>
      </c>
      <c r="I31" s="139" t="str">
        <f>IF(AR9="","",AR9)</f>
        <v/>
      </c>
      <c r="J31" s="137" t="str">
        <f>AQ9</f>
        <v/>
      </c>
      <c r="K31" s="140" t="str">
        <f>IF(AP9="","",AP9)</f>
        <v/>
      </c>
      <c r="L31" s="139" t="str">
        <f>IF(AR11="","",AR11)</f>
        <v/>
      </c>
      <c r="M31" s="137" t="str">
        <f>AQ11</f>
        <v/>
      </c>
      <c r="N31" s="140" t="str">
        <f>IF(AP11="","",AP11)</f>
        <v/>
      </c>
      <c r="O31" s="139" t="str">
        <f>IF(AR13="","",AR13)</f>
        <v/>
      </c>
      <c r="P31" s="137" t="str">
        <f>AQ13</f>
        <v/>
      </c>
      <c r="Q31" s="140" t="str">
        <f>IF(AP13="","",AP13)</f>
        <v/>
      </c>
      <c r="R31" s="139" t="str">
        <f>IF(AR15="","",AR15)</f>
        <v/>
      </c>
      <c r="S31" s="137" t="str">
        <f>AQ15</f>
        <v/>
      </c>
      <c r="T31" s="140" t="str">
        <f>IF(AP15="","",AP15)</f>
        <v/>
      </c>
      <c r="U31" s="139" t="str">
        <f>IF(AR17="","",AR17)</f>
        <v/>
      </c>
      <c r="V31" s="137" t="str">
        <f>AQ17</f>
        <v/>
      </c>
      <c r="W31" s="140" t="str">
        <f>IF(AP17="","",AP17)</f>
        <v/>
      </c>
      <c r="X31" s="139" t="str">
        <f>IF(AR19="","",AR19)</f>
        <v/>
      </c>
      <c r="Y31" s="137" t="str">
        <f>AQ19</f>
        <v/>
      </c>
      <c r="Z31" s="140" t="str">
        <f>IF(AP19="","",AP19)</f>
        <v/>
      </c>
      <c r="AA31" s="139" t="str">
        <f>IF(AR21="","",AR21)</f>
        <v/>
      </c>
      <c r="AB31" s="137" t="str">
        <f>AQ21</f>
        <v/>
      </c>
      <c r="AC31" s="140" t="str">
        <f>IF(AP21="","",AP21)</f>
        <v/>
      </c>
      <c r="AD31" s="139" t="str">
        <f>IF(AR23="","",AR23)</f>
        <v/>
      </c>
      <c r="AE31" s="137" t="str">
        <f>AQ23</f>
        <v/>
      </c>
      <c r="AF31" s="140" t="str">
        <f>IF(AP23="","",AP23)</f>
        <v/>
      </c>
      <c r="AG31" s="139" t="str">
        <f>IF(AR25="","",AR25)</f>
        <v/>
      </c>
      <c r="AH31" s="137" t="str">
        <f>AQ25</f>
        <v/>
      </c>
      <c r="AI31" s="140" t="str">
        <f>IF(AP25="","",AP25)</f>
        <v/>
      </c>
      <c r="AJ31" s="139" t="str">
        <f>IF(AR27="","",AR27)</f>
        <v/>
      </c>
      <c r="AK31" s="137" t="str">
        <f>AQ27</f>
        <v/>
      </c>
      <c r="AL31" s="140" t="str">
        <f>IF(AP27="","",AP27)</f>
        <v/>
      </c>
      <c r="AM31" s="139" t="str">
        <f>IF(AR29="","",AR29)</f>
        <v/>
      </c>
      <c r="AN31" s="137" t="str">
        <f>AQ29</f>
        <v/>
      </c>
      <c r="AO31" s="140" t="str">
        <f>IF(AP29="","",AP29)</f>
        <v/>
      </c>
      <c r="AP31" s="572"/>
      <c r="AQ31" s="572"/>
      <c r="AR31" s="572"/>
      <c r="AS31" s="347"/>
      <c r="AT31" s="348" t="str">
        <f>IF(AS31&gt;="","","－")</f>
        <v/>
      </c>
      <c r="AU31" s="349"/>
      <c r="AV31" s="579"/>
      <c r="AW31" s="578"/>
      <c r="AX31" s="578"/>
      <c r="AY31" s="578"/>
      <c r="AZ31" s="576"/>
      <c r="BA31" s="576"/>
      <c r="BB31" s="576"/>
      <c r="BC31" s="577"/>
      <c r="BD31" s="373"/>
      <c r="BE31" s="568"/>
      <c r="BF31" s="568"/>
      <c r="BG31" s="589"/>
      <c r="BH31" s="569"/>
      <c r="BI31" s="569"/>
      <c r="BJ31" s="569"/>
      <c r="BK31" s="569"/>
      <c r="BL31" s="569"/>
      <c r="BM31" s="569"/>
      <c r="BN31" s="569"/>
      <c r="BP31" s="568"/>
      <c r="BQ31" s="568"/>
      <c r="BR31" s="568"/>
      <c r="BS31" s="568"/>
      <c r="BT31" s="568"/>
      <c r="BU31" s="568"/>
      <c r="BV31" s="568"/>
      <c r="BW31" s="568"/>
      <c r="BX31" s="568"/>
      <c r="BY31" s="568"/>
      <c r="BZ31" s="568"/>
      <c r="CA31" s="568"/>
      <c r="CB31" s="568"/>
      <c r="CC31" s="568"/>
      <c r="CD31" s="568"/>
    </row>
    <row r="32" spans="1:82" ht="30" customHeight="1">
      <c r="A32" s="574">
        <v>15</v>
      </c>
      <c r="B32" s="575" t="str">
        <f>'参加チーム(卒業)'!E30</f>
        <v>ＴＭジュニア</v>
      </c>
      <c r="C32" s="194" t="str">
        <f>IF(AS4="","",AS4)</f>
        <v>/</v>
      </c>
      <c r="D32" s="592" t="str">
        <f>IF(C33&gt;E33,"○",IF(C33&lt;E33,"●",IF(C33="","","△")))</f>
        <v/>
      </c>
      <c r="E32" s="593"/>
      <c r="F32" s="194" t="str">
        <f>IF(AS6="","",AS6)</f>
        <v>/</v>
      </c>
      <c r="G32" s="570" t="str">
        <f>IF(F33&gt;H33,"○",IF(F33&lt;H33,"●",IF(F33="","","△")))</f>
        <v/>
      </c>
      <c r="H32" s="571"/>
      <c r="I32" s="194" t="str">
        <f>IF(AS8="","",AS8)</f>
        <v>/</v>
      </c>
      <c r="J32" s="570" t="str">
        <f>IF(I33&gt;K33,"○",IF(I33&lt;K33,"●",IF(I33="","","△")))</f>
        <v/>
      </c>
      <c r="K32" s="571"/>
      <c r="L32" s="194" t="str">
        <f>IF(AS10="","",AS10)</f>
        <v>/</v>
      </c>
      <c r="M32" s="570" t="str">
        <f>IF(L33&gt;N33,"○",IF(L33&lt;N33,"●",IF(L33="","","△")))</f>
        <v/>
      </c>
      <c r="N32" s="571"/>
      <c r="O32" s="194" t="str">
        <f>IF(AS12="","",AS12)</f>
        <v>/</v>
      </c>
      <c r="P32" s="570" t="str">
        <f>IF(O33&gt;Q33,"○",IF(O33&lt;Q33,"●",IF(O33="","","△")))</f>
        <v/>
      </c>
      <c r="Q32" s="571"/>
      <c r="R32" s="194" t="str">
        <f>IF(AS14="","",AS14)</f>
        <v>/</v>
      </c>
      <c r="S32" s="570" t="str">
        <f>IF(R33&gt;T33,"○",IF(R33&lt;T33,"●",IF(R33="","","△")))</f>
        <v/>
      </c>
      <c r="T32" s="571"/>
      <c r="U32" s="194" t="str">
        <f>IF(AS16="","",AS16)</f>
        <v>/</v>
      </c>
      <c r="V32" s="570" t="str">
        <f>IF(U33&gt;W33,"○",IF(U33&lt;W33,"●",IF(U33="","","△")))</f>
        <v/>
      </c>
      <c r="W32" s="571"/>
      <c r="X32" s="194" t="str">
        <f>IF(AS18="","",AS18)</f>
        <v>/</v>
      </c>
      <c r="Y32" s="570" t="str">
        <f>IF(X33&gt;Z33,"○",IF(X33&lt;Z33,"●",IF(X33="","","△")))</f>
        <v/>
      </c>
      <c r="Z32" s="571"/>
      <c r="AA32" s="194" t="str">
        <f>IF(AS20="","",AS20)</f>
        <v>/</v>
      </c>
      <c r="AB32" s="570" t="str">
        <f>IF(AA33&gt;AC33,"○",IF(AA33&lt;AC33,"●",IF(AA33="","","△")))</f>
        <v/>
      </c>
      <c r="AC32" s="571"/>
      <c r="AD32" s="194" t="str">
        <f>IF(AS22="","",AS22)</f>
        <v>/</v>
      </c>
      <c r="AE32" s="570" t="str">
        <f>IF(AD33&gt;AF33,"○",IF(AD33&lt;AF33,"●",IF(AD33="","","△")))</f>
        <v/>
      </c>
      <c r="AF32" s="571"/>
      <c r="AG32" s="194" t="str">
        <f>IF(AS24="","",AS24)</f>
        <v>/</v>
      </c>
      <c r="AH32" s="570" t="str">
        <f>IF(AG33&gt;AI33,"○",IF(AG33&lt;AI33,"●",IF(AG33="","","△")))</f>
        <v/>
      </c>
      <c r="AI32" s="571"/>
      <c r="AJ32" s="194" t="str">
        <f>IF(AS26="","",AS26)</f>
        <v>/</v>
      </c>
      <c r="AK32" s="570" t="str">
        <f>IF(AJ33&gt;AL33,"○",IF(AJ33&lt;AL33,"●",IF(AJ33="","","△")))</f>
        <v/>
      </c>
      <c r="AL32" s="571"/>
      <c r="AM32" s="194" t="str">
        <f>IF(AS28="","",AS28)</f>
        <v>/</v>
      </c>
      <c r="AN32" s="570" t="str">
        <f>IF(AM33&gt;AO33,"○",IF(AM33&lt;AO33,"●",IF(AM33="","","△")))</f>
        <v/>
      </c>
      <c r="AO32" s="571"/>
      <c r="AP32" s="194" t="str">
        <f>IF(AS30="","",AS30)</f>
        <v>/</v>
      </c>
      <c r="AQ32" s="570" t="str">
        <f>IF(AP33&gt;AR33,"○",IF(AP33&lt;AR33,"●",IF(AP33="","","△")))</f>
        <v/>
      </c>
      <c r="AR32" s="571"/>
      <c r="AS32" s="572"/>
      <c r="AT32" s="572"/>
      <c r="AU32" s="572"/>
      <c r="AV32" s="579"/>
      <c r="AW32" s="578">
        <f>COUNTIF($C32:$AU33,"○")</f>
        <v>0</v>
      </c>
      <c r="AX32" s="578">
        <f>COUNTIF($C32:$AU33,"●")</f>
        <v>0</v>
      </c>
      <c r="AY32" s="578">
        <f>COUNTIF($C32:$AU33,"△")</f>
        <v>0</v>
      </c>
      <c r="AZ32" s="576">
        <f>SUM(AS33,AP33,AM33,AJ33,AG33,AD33,AA33,X33,U33,R33,O33,L33,I33,F33,C33)</f>
        <v>0</v>
      </c>
      <c r="BA32" s="576">
        <f>SUM(AU33,AR33,AO33,AL33,AI33,AF33,AC33,Z33,W33,T33,Q33,N33,K33,H33,E33)</f>
        <v>0</v>
      </c>
      <c r="BB32" s="576">
        <f>AZ32-BA32</f>
        <v>0</v>
      </c>
      <c r="BC32" s="577" t="str">
        <f>IF(AND(AW32=0,AX32=0,AY32=0),"",RANK(BE32,BE$4:BE$33))</f>
        <v/>
      </c>
      <c r="BD32" s="373" t="str">
        <f>IF(BG32=0,MAX(C32,F32,I32,L32,O32,R32,U32,X32,AA32,AE32,AD32,AG32,AJ32,AM32,AP32,AS32),"")</f>
        <v/>
      </c>
      <c r="BE32" s="568">
        <f t="shared" ref="BE32" si="232">IF(AND(AW32=0,AX32=0,AY32=0),-99999,100000*AW32+10000*AY32-BF32)</f>
        <v>-99999</v>
      </c>
      <c r="BF32" s="568">
        <f>RANK(BB32,BB$4:BB$33)</f>
        <v>1</v>
      </c>
      <c r="BG32" s="589">
        <f t="shared" ref="BG32" si="233">$BG$2-SUM(BH32:BN33)</f>
        <v>14</v>
      </c>
      <c r="BH32" s="569">
        <f t="shared" ref="BH32:BN32" si="234">COUNTIF($BP32:$CD33,BH$3)</f>
        <v>0</v>
      </c>
      <c r="BI32" s="569">
        <f t="shared" si="234"/>
        <v>0</v>
      </c>
      <c r="BJ32" s="569">
        <f t="shared" si="234"/>
        <v>0</v>
      </c>
      <c r="BK32" s="569">
        <f t="shared" si="234"/>
        <v>0</v>
      </c>
      <c r="BL32" s="569">
        <f t="shared" si="234"/>
        <v>0</v>
      </c>
      <c r="BM32" s="569">
        <f t="shared" si="234"/>
        <v>0</v>
      </c>
      <c r="BN32" s="569">
        <f t="shared" si="234"/>
        <v>0</v>
      </c>
      <c r="BP32" s="568" t="str">
        <f t="shared" ref="BP32" si="235">IF(OR(C32=0,C32="/"),"",MONTH(C32))</f>
        <v/>
      </c>
      <c r="BQ32" s="568" t="str">
        <f t="shared" ref="BQ32" si="236">IF(OR(F32=0,F32="/"),"",MONTH(F32))</f>
        <v/>
      </c>
      <c r="BR32" s="568" t="str">
        <f t="shared" ref="BR32" si="237">IF(OR(I32=0,I32="/"),"",MONTH(I32))</f>
        <v/>
      </c>
      <c r="BS32" s="568" t="str">
        <f t="shared" ref="BS32" si="238">IF(OR(L32=0,L32="/"),"",MONTH(L32))</f>
        <v/>
      </c>
      <c r="BT32" s="568" t="str">
        <f t="shared" ref="BT32" si="239">IF(OR(O32=0,O32="/"),"",MONTH(O32))</f>
        <v/>
      </c>
      <c r="BU32" s="568" t="str">
        <f t="shared" ref="BU32" si="240">IF(OR(R32=0,R32="/"),"",MONTH(R32))</f>
        <v/>
      </c>
      <c r="BV32" s="568" t="str">
        <f t="shared" ref="BV32" si="241">IF(OR(U32=0,U32="/"),"",MONTH(U32))</f>
        <v/>
      </c>
      <c r="BW32" s="568" t="str">
        <f t="shared" ref="BW32" si="242">IF(OR(X32=0,X32="/"),"",MONTH(X32))</f>
        <v/>
      </c>
      <c r="BX32" s="568" t="str">
        <f t="shared" ref="BX32" si="243">IF(OR(AA32=0,AA32="/"),"",MONTH(AA32))</f>
        <v/>
      </c>
      <c r="BY32" s="568" t="str">
        <f t="shared" ref="BY32" si="244">IF(OR(AD32=0,AD32="/"),"",MONTH(AD32))</f>
        <v/>
      </c>
      <c r="BZ32" s="568" t="str">
        <f t="shared" ref="BZ32" si="245">IF(OR(AG32=0,AG32="/"),"",MONTH(AG32))</f>
        <v/>
      </c>
      <c r="CA32" s="568" t="str">
        <f t="shared" ref="CA32" si="246">IF(OR(AJ32=0,AJ32="/"),"",MONTH(AJ32))</f>
        <v/>
      </c>
      <c r="CB32" s="568" t="str">
        <f t="shared" ref="CB32" si="247">IF(OR(AM32=0,AM32="/"),"",MONTH(AM32))</f>
        <v/>
      </c>
      <c r="CC32" s="568" t="str">
        <f t="shared" ref="CC32" si="248">IF(OR(AP32=0,AP32="/"),"",MONTH(AP32))</f>
        <v/>
      </c>
      <c r="CD32" s="568" t="str">
        <f t="shared" ref="CD32" si="249">IF(OR(AS32=0,AS32="/"),"",MONTH(AS32))</f>
        <v/>
      </c>
    </row>
    <row r="33" spans="1:82" ht="30" customHeight="1">
      <c r="A33" s="574"/>
      <c r="B33" s="575"/>
      <c r="C33" s="139" t="str">
        <f>IF(AU5="","",AU5)</f>
        <v/>
      </c>
      <c r="D33" s="137" t="str">
        <f>AT5</f>
        <v/>
      </c>
      <c r="E33" s="140" t="str">
        <f>IF(AS5="","",AS5)</f>
        <v/>
      </c>
      <c r="F33" s="139" t="str">
        <f>IF(AU7="","",AU7)</f>
        <v/>
      </c>
      <c r="G33" s="137" t="str">
        <f>AT7</f>
        <v/>
      </c>
      <c r="H33" s="140" t="str">
        <f>IF(AS7="","",AS7)</f>
        <v/>
      </c>
      <c r="I33" s="139" t="str">
        <f>IF(AU9="","",AU9)</f>
        <v/>
      </c>
      <c r="J33" s="137" t="str">
        <f>AT9</f>
        <v/>
      </c>
      <c r="K33" s="140" t="str">
        <f>IF(AS9="","",AS9)</f>
        <v/>
      </c>
      <c r="L33" s="139" t="str">
        <f>IF(AU11="","",AU11)</f>
        <v/>
      </c>
      <c r="M33" s="137" t="str">
        <f>AT11</f>
        <v/>
      </c>
      <c r="N33" s="140" t="str">
        <f>IF(AS11="","",AS11)</f>
        <v/>
      </c>
      <c r="O33" s="139" t="str">
        <f>IF(AU13="","",AU13)</f>
        <v/>
      </c>
      <c r="P33" s="137" t="str">
        <f>AT13</f>
        <v/>
      </c>
      <c r="Q33" s="140" t="str">
        <f>IF(AS13="","",AS13)</f>
        <v/>
      </c>
      <c r="R33" s="139" t="str">
        <f>IF(AU15="","",AU15)</f>
        <v/>
      </c>
      <c r="S33" s="137" t="str">
        <f>AT15</f>
        <v/>
      </c>
      <c r="T33" s="140" t="str">
        <f>IF(AS15="","",AS15)</f>
        <v/>
      </c>
      <c r="U33" s="139" t="str">
        <f>IF(AU17="","",AU17)</f>
        <v/>
      </c>
      <c r="V33" s="137" t="str">
        <f>AT17</f>
        <v/>
      </c>
      <c r="W33" s="140" t="str">
        <f>IF(AS17="","",AS17)</f>
        <v/>
      </c>
      <c r="X33" s="139" t="str">
        <f>IF(AU19="","",AU19)</f>
        <v/>
      </c>
      <c r="Y33" s="137" t="str">
        <f>AT19</f>
        <v/>
      </c>
      <c r="Z33" s="140" t="str">
        <f>IF(AS19="","",AS19)</f>
        <v/>
      </c>
      <c r="AA33" s="139" t="str">
        <f>IF(AU21="","",AU21)</f>
        <v/>
      </c>
      <c r="AB33" s="137" t="str">
        <f>AT21</f>
        <v/>
      </c>
      <c r="AC33" s="140" t="str">
        <f>IF(AS21="","",AS21)</f>
        <v/>
      </c>
      <c r="AD33" s="139" t="str">
        <f>IF(AU23="","",AU23)</f>
        <v/>
      </c>
      <c r="AE33" s="137" t="str">
        <f>AT23</f>
        <v/>
      </c>
      <c r="AF33" s="140" t="str">
        <f>IF(AS23="","",AS23)</f>
        <v/>
      </c>
      <c r="AG33" s="139" t="str">
        <f>IF(AU25="","",AU25)</f>
        <v/>
      </c>
      <c r="AH33" s="137" t="str">
        <f>AT25</f>
        <v/>
      </c>
      <c r="AI33" s="140" t="str">
        <f>IF(AS25="","",AS25)</f>
        <v/>
      </c>
      <c r="AJ33" s="139" t="str">
        <f>IF(AU27="","",AU27)</f>
        <v/>
      </c>
      <c r="AK33" s="137" t="str">
        <f>AT27</f>
        <v/>
      </c>
      <c r="AL33" s="140" t="str">
        <f>IF(AS27="","",AS27)</f>
        <v/>
      </c>
      <c r="AM33" s="139" t="str">
        <f>IF(AU29="","",AU29)</f>
        <v/>
      </c>
      <c r="AN33" s="137" t="str">
        <f>AT29</f>
        <v/>
      </c>
      <c r="AO33" s="140" t="str">
        <f>IF(AS29="","",AS29)</f>
        <v/>
      </c>
      <c r="AP33" s="139" t="str">
        <f>IF(AU31="","",AU31)</f>
        <v/>
      </c>
      <c r="AQ33" s="137" t="str">
        <f>AT31</f>
        <v/>
      </c>
      <c r="AR33" s="140" t="str">
        <f>IF(AS31="","",AS31)</f>
        <v/>
      </c>
      <c r="AS33" s="572"/>
      <c r="AT33" s="572"/>
      <c r="AU33" s="572"/>
      <c r="AV33" s="579"/>
      <c r="AW33" s="578"/>
      <c r="AX33" s="578"/>
      <c r="AY33" s="578"/>
      <c r="AZ33" s="576"/>
      <c r="BA33" s="576"/>
      <c r="BB33" s="576"/>
      <c r="BC33" s="577"/>
      <c r="BD33" s="373"/>
      <c r="BE33" s="568"/>
      <c r="BF33" s="568"/>
      <c r="BG33" s="589"/>
      <c r="BH33" s="569"/>
      <c r="BI33" s="569"/>
      <c r="BJ33" s="569"/>
      <c r="BK33" s="569"/>
      <c r="BL33" s="569"/>
      <c r="BM33" s="569"/>
      <c r="BN33" s="569"/>
      <c r="BP33" s="568"/>
      <c r="BQ33" s="568"/>
      <c r="BR33" s="568"/>
      <c r="BS33" s="568"/>
      <c r="BT33" s="568"/>
      <c r="BU33" s="568"/>
      <c r="BV33" s="568"/>
      <c r="BW33" s="568"/>
      <c r="BX33" s="568"/>
      <c r="BY33" s="568"/>
      <c r="BZ33" s="568"/>
      <c r="CA33" s="568"/>
      <c r="CB33" s="568"/>
      <c r="CC33" s="568"/>
      <c r="CD33" s="568"/>
    </row>
  </sheetData>
  <sheetProtection sheet="1" objects="1" scenarios="1"/>
  <mergeCells count="777">
    <mergeCell ref="BE32:BE33"/>
    <mergeCell ref="BF32:BF33"/>
    <mergeCell ref="BG32:BG33"/>
    <mergeCell ref="BE28:BE29"/>
    <mergeCell ref="BF28:BF29"/>
    <mergeCell ref="BG28:BG29"/>
    <mergeCell ref="BE30:BE31"/>
    <mergeCell ref="BF30:BF31"/>
    <mergeCell ref="BG30:BG31"/>
    <mergeCell ref="BE22:BE23"/>
    <mergeCell ref="BF22:BF23"/>
    <mergeCell ref="BG22:BG23"/>
    <mergeCell ref="BE24:BE25"/>
    <mergeCell ref="BF24:BF25"/>
    <mergeCell ref="BG24:BG25"/>
    <mergeCell ref="BE26:BE27"/>
    <mergeCell ref="BF26:BF27"/>
    <mergeCell ref="BG26:BG27"/>
    <mergeCell ref="BE16:BE17"/>
    <mergeCell ref="BF16:BF17"/>
    <mergeCell ref="BG16:BG17"/>
    <mergeCell ref="BE18:BE19"/>
    <mergeCell ref="BF18:BF19"/>
    <mergeCell ref="BG18:BG19"/>
    <mergeCell ref="BE20:BE21"/>
    <mergeCell ref="BF20:BF21"/>
    <mergeCell ref="BG20:BG21"/>
    <mergeCell ref="BE10:BE11"/>
    <mergeCell ref="BF10:BF11"/>
    <mergeCell ref="BG10:BG11"/>
    <mergeCell ref="BE12:BE13"/>
    <mergeCell ref="BF12:BF13"/>
    <mergeCell ref="BG12:BG13"/>
    <mergeCell ref="BE14:BE15"/>
    <mergeCell ref="BF14:BF15"/>
    <mergeCell ref="BG14:BG15"/>
    <mergeCell ref="BE4:BE5"/>
    <mergeCell ref="BF4:BF5"/>
    <mergeCell ref="BG4:BG5"/>
    <mergeCell ref="BE6:BE7"/>
    <mergeCell ref="BF6:BF7"/>
    <mergeCell ref="BG6:BG7"/>
    <mergeCell ref="BE8:BE9"/>
    <mergeCell ref="BF8:BF9"/>
    <mergeCell ref="BG8:BG9"/>
    <mergeCell ref="A2:B3"/>
    <mergeCell ref="C2:E2"/>
    <mergeCell ref="F2:H2"/>
    <mergeCell ref="I2:K2"/>
    <mergeCell ref="L2:N2"/>
    <mergeCell ref="AA2:AC2"/>
    <mergeCell ref="C3:E3"/>
    <mergeCell ref="AD2:AF2"/>
    <mergeCell ref="U2:W2"/>
    <mergeCell ref="O2:Q2"/>
    <mergeCell ref="R2:T2"/>
    <mergeCell ref="X2:Z2"/>
    <mergeCell ref="O3:Q3"/>
    <mergeCell ref="R3:T3"/>
    <mergeCell ref="U3:W3"/>
    <mergeCell ref="X3:Z3"/>
    <mergeCell ref="BB2:BB3"/>
    <mergeCell ref="BC2:BC3"/>
    <mergeCell ref="AZ4:AZ5"/>
    <mergeCell ref="BA4:BA5"/>
    <mergeCell ref="BB4:BB5"/>
    <mergeCell ref="BC4:BC5"/>
    <mergeCell ref="AZ2:AZ3"/>
    <mergeCell ref="BA2:BA3"/>
    <mergeCell ref="C1:AU1"/>
    <mergeCell ref="F3:H3"/>
    <mergeCell ref="I3:K3"/>
    <mergeCell ref="L3:N3"/>
    <mergeCell ref="S4:T4"/>
    <mergeCell ref="AB4:AC4"/>
    <mergeCell ref="V4:W4"/>
    <mergeCell ref="J4:K4"/>
    <mergeCell ref="AA3:AC3"/>
    <mergeCell ref="AN4:AO4"/>
    <mergeCell ref="AE4:AF4"/>
    <mergeCell ref="AH4:AI4"/>
    <mergeCell ref="AM3:AO3"/>
    <mergeCell ref="AD3:AF3"/>
    <mergeCell ref="AJ3:AL3"/>
    <mergeCell ref="AG2:AI2"/>
    <mergeCell ref="AJ2:AL2"/>
    <mergeCell ref="AY4:AY5"/>
    <mergeCell ref="AX2:AX3"/>
    <mergeCell ref="AY2:AY3"/>
    <mergeCell ref="AM2:AO2"/>
    <mergeCell ref="AP2:AR2"/>
    <mergeCell ref="AQ4:AR4"/>
    <mergeCell ref="AS2:AU2"/>
    <mergeCell ref="AG3:AI3"/>
    <mergeCell ref="AX4:AX5"/>
    <mergeCell ref="AW4:AW5"/>
    <mergeCell ref="AW2:AW3"/>
    <mergeCell ref="AS3:AU3"/>
    <mergeCell ref="AP3:AR3"/>
    <mergeCell ref="AT4:AU4"/>
    <mergeCell ref="A4:A5"/>
    <mergeCell ref="B4:B5"/>
    <mergeCell ref="A6:A7"/>
    <mergeCell ref="B6:B7"/>
    <mergeCell ref="C4:E5"/>
    <mergeCell ref="G4:H4"/>
    <mergeCell ref="AQ6:AR6"/>
    <mergeCell ref="AK6:AL6"/>
    <mergeCell ref="AN6:AO6"/>
    <mergeCell ref="P4:Q4"/>
    <mergeCell ref="AK4:AL4"/>
    <mergeCell ref="Y4:Z4"/>
    <mergeCell ref="AE6:AF6"/>
    <mergeCell ref="S6:T6"/>
    <mergeCell ref="AH6:AI6"/>
    <mergeCell ref="AB6:AC6"/>
    <mergeCell ref="Y6:Z6"/>
    <mergeCell ref="D6:E6"/>
    <mergeCell ref="J6:K6"/>
    <mergeCell ref="M6:N6"/>
    <mergeCell ref="P6:Q6"/>
    <mergeCell ref="F6:H7"/>
    <mergeCell ref="V6:W6"/>
    <mergeCell ref="M4:N4"/>
    <mergeCell ref="AZ8:AZ9"/>
    <mergeCell ref="BC6:BC7"/>
    <mergeCell ref="A8:A9"/>
    <mergeCell ref="B8:B9"/>
    <mergeCell ref="D8:E8"/>
    <mergeCell ref="G8:H8"/>
    <mergeCell ref="I8:K9"/>
    <mergeCell ref="AK8:AL8"/>
    <mergeCell ref="AN8:AO8"/>
    <mergeCell ref="BB6:BB7"/>
    <mergeCell ref="AT6:AU6"/>
    <mergeCell ref="BA6:BA7"/>
    <mergeCell ref="M8:N8"/>
    <mergeCell ref="P8:Q8"/>
    <mergeCell ref="AY6:AY7"/>
    <mergeCell ref="AW6:AW7"/>
    <mergeCell ref="AT8:AU8"/>
    <mergeCell ref="A10:A11"/>
    <mergeCell ref="B10:B11"/>
    <mergeCell ref="D10:E10"/>
    <mergeCell ref="G10:H10"/>
    <mergeCell ref="BB8:BB9"/>
    <mergeCell ref="BC8:BC9"/>
    <mergeCell ref="AQ8:AR8"/>
    <mergeCell ref="AW8:AW9"/>
    <mergeCell ref="AX8:AX9"/>
    <mergeCell ref="AY8:AY9"/>
    <mergeCell ref="BA8:BA9"/>
    <mergeCell ref="AV3:AV33"/>
    <mergeCell ref="S8:T8"/>
    <mergeCell ref="V8:W8"/>
    <mergeCell ref="Y8:Z8"/>
    <mergeCell ref="AB8:AC8"/>
    <mergeCell ref="AE8:AF8"/>
    <mergeCell ref="AH8:AI8"/>
    <mergeCell ref="AK12:AL12"/>
    <mergeCell ref="AN12:AO12"/>
    <mergeCell ref="AQ10:AR10"/>
    <mergeCell ref="AT10:AU10"/>
    <mergeCell ref="AZ6:AZ7"/>
    <mergeCell ref="AX6:AX7"/>
    <mergeCell ref="BC10:BC11"/>
    <mergeCell ref="AW10:AW11"/>
    <mergeCell ref="AX10:AX11"/>
    <mergeCell ref="AY10:AY11"/>
    <mergeCell ref="AZ10:AZ11"/>
    <mergeCell ref="BA10:BA11"/>
    <mergeCell ref="BB10:BB11"/>
    <mergeCell ref="J10:K10"/>
    <mergeCell ref="AH10:AI10"/>
    <mergeCell ref="AK10:AL10"/>
    <mergeCell ref="AN10:AO10"/>
    <mergeCell ref="P10:Q10"/>
    <mergeCell ref="S10:T10"/>
    <mergeCell ref="V10:W10"/>
    <mergeCell ref="Y10:Z10"/>
    <mergeCell ref="AB10:AC10"/>
    <mergeCell ref="AE10:AF10"/>
    <mergeCell ref="L10:N11"/>
    <mergeCell ref="BB12:BB13"/>
    <mergeCell ref="BC12:BC13"/>
    <mergeCell ref="AW12:AW13"/>
    <mergeCell ref="AX12:AX13"/>
    <mergeCell ref="AY12:AY13"/>
    <mergeCell ref="AZ12:AZ13"/>
    <mergeCell ref="BA12:BA13"/>
    <mergeCell ref="M12:N12"/>
    <mergeCell ref="V12:W12"/>
    <mergeCell ref="Y12:Z12"/>
    <mergeCell ref="AT12:AU12"/>
    <mergeCell ref="AQ12:AR12"/>
    <mergeCell ref="S12:T12"/>
    <mergeCell ref="O12:Q13"/>
    <mergeCell ref="AB12:AC12"/>
    <mergeCell ref="AE12:AF12"/>
    <mergeCell ref="AH12:AI12"/>
    <mergeCell ref="A14:A15"/>
    <mergeCell ref="B14:B15"/>
    <mergeCell ref="D14:E14"/>
    <mergeCell ref="G14:H14"/>
    <mergeCell ref="R14:T15"/>
    <mergeCell ref="J14:K14"/>
    <mergeCell ref="M14:N14"/>
    <mergeCell ref="P14:Q14"/>
    <mergeCell ref="J12:K12"/>
    <mergeCell ref="A12:A13"/>
    <mergeCell ref="B12:B13"/>
    <mergeCell ref="D12:E12"/>
    <mergeCell ref="G12:H12"/>
    <mergeCell ref="A16:A17"/>
    <mergeCell ref="B16:B17"/>
    <mergeCell ref="D16:E16"/>
    <mergeCell ref="G16:H16"/>
    <mergeCell ref="BC14:BC15"/>
    <mergeCell ref="AW14:AW15"/>
    <mergeCell ref="AX14:AX15"/>
    <mergeCell ref="AY14:AY15"/>
    <mergeCell ref="AZ14:AZ15"/>
    <mergeCell ref="BA14:BA15"/>
    <mergeCell ref="BB14:BB15"/>
    <mergeCell ref="AT14:AU14"/>
    <mergeCell ref="V14:W14"/>
    <mergeCell ref="Y14:Z14"/>
    <mergeCell ref="AB14:AC14"/>
    <mergeCell ref="AE14:AF14"/>
    <mergeCell ref="AH14:AI14"/>
    <mergeCell ref="AK14:AL14"/>
    <mergeCell ref="AN14:AO14"/>
    <mergeCell ref="AQ14:AR14"/>
    <mergeCell ref="AT16:AU16"/>
    <mergeCell ref="AN16:AO16"/>
    <mergeCell ref="AQ16:AR16"/>
    <mergeCell ref="BB16:BB17"/>
    <mergeCell ref="BC16:BC17"/>
    <mergeCell ref="AW16:AW17"/>
    <mergeCell ref="AX16:AX17"/>
    <mergeCell ref="AY16:AY17"/>
    <mergeCell ref="AZ16:AZ17"/>
    <mergeCell ref="BA16:BA17"/>
    <mergeCell ref="B18:B19"/>
    <mergeCell ref="D18:E18"/>
    <mergeCell ref="G18:H18"/>
    <mergeCell ref="AH16:AI16"/>
    <mergeCell ref="J16:K16"/>
    <mergeCell ref="M16:N16"/>
    <mergeCell ref="P16:Q16"/>
    <mergeCell ref="S16:T16"/>
    <mergeCell ref="AK16:AL16"/>
    <mergeCell ref="U16:W17"/>
    <mergeCell ref="Y16:Z16"/>
    <mergeCell ref="AB16:AC16"/>
    <mergeCell ref="AE16:AF16"/>
    <mergeCell ref="AT18:AU18"/>
    <mergeCell ref="A20:A21"/>
    <mergeCell ref="B20:B21"/>
    <mergeCell ref="D20:E20"/>
    <mergeCell ref="G20:H20"/>
    <mergeCell ref="AK18:AL18"/>
    <mergeCell ref="AN18:AO18"/>
    <mergeCell ref="AQ18:AR18"/>
    <mergeCell ref="BB18:BB19"/>
    <mergeCell ref="BC18:BC19"/>
    <mergeCell ref="AW18:AW19"/>
    <mergeCell ref="AX18:AX19"/>
    <mergeCell ref="AY18:AY19"/>
    <mergeCell ref="AZ18:AZ19"/>
    <mergeCell ref="BA18:BA19"/>
    <mergeCell ref="X18:Z19"/>
    <mergeCell ref="V18:W18"/>
    <mergeCell ref="AB18:AC18"/>
    <mergeCell ref="AE18:AF18"/>
    <mergeCell ref="J18:K18"/>
    <mergeCell ref="M18:N18"/>
    <mergeCell ref="P18:Q18"/>
    <mergeCell ref="S18:T18"/>
    <mergeCell ref="AH18:AI18"/>
    <mergeCell ref="A18:A19"/>
    <mergeCell ref="A22:A23"/>
    <mergeCell ref="B22:B23"/>
    <mergeCell ref="D22:E22"/>
    <mergeCell ref="G22:H22"/>
    <mergeCell ref="BC20:BC21"/>
    <mergeCell ref="AW20:AW21"/>
    <mergeCell ref="AX20:AX21"/>
    <mergeCell ref="AY20:AY21"/>
    <mergeCell ref="AZ20:AZ21"/>
    <mergeCell ref="BA20:BA21"/>
    <mergeCell ref="BB20:BB21"/>
    <mergeCell ref="AT20:AU20"/>
    <mergeCell ref="AA20:AC21"/>
    <mergeCell ref="V20:W20"/>
    <mergeCell ref="Y20:Z20"/>
    <mergeCell ref="AE20:AF20"/>
    <mergeCell ref="AH20:AI20"/>
    <mergeCell ref="AK20:AL20"/>
    <mergeCell ref="AN20:AO20"/>
    <mergeCell ref="AQ20:AR20"/>
    <mergeCell ref="J20:K20"/>
    <mergeCell ref="M20:N20"/>
    <mergeCell ref="P20:Q20"/>
    <mergeCell ref="S20:T20"/>
    <mergeCell ref="A24:A25"/>
    <mergeCell ref="B24:B25"/>
    <mergeCell ref="D24:E24"/>
    <mergeCell ref="G24:H24"/>
    <mergeCell ref="AZ22:AZ23"/>
    <mergeCell ref="BA22:BA23"/>
    <mergeCell ref="BB22:BB23"/>
    <mergeCell ref="BC22:BC23"/>
    <mergeCell ref="AX22:AX23"/>
    <mergeCell ref="AY22:AY23"/>
    <mergeCell ref="AT22:AU22"/>
    <mergeCell ref="AW22:AW23"/>
    <mergeCell ref="AH22:AI22"/>
    <mergeCell ref="AK22:AL22"/>
    <mergeCell ref="AN22:AO22"/>
    <mergeCell ref="AQ22:AR22"/>
    <mergeCell ref="AD22:AF23"/>
    <mergeCell ref="V22:W22"/>
    <mergeCell ref="Y22:Z22"/>
    <mergeCell ref="AB22:AC22"/>
    <mergeCell ref="J22:K22"/>
    <mergeCell ref="M22:N22"/>
    <mergeCell ref="P22:Q22"/>
    <mergeCell ref="S22:T22"/>
    <mergeCell ref="A26:A27"/>
    <mergeCell ref="B26:B27"/>
    <mergeCell ref="D26:E26"/>
    <mergeCell ref="G26:H26"/>
    <mergeCell ref="AZ24:AZ25"/>
    <mergeCell ref="BA24:BA25"/>
    <mergeCell ref="BB24:BB25"/>
    <mergeCell ref="BC24:BC25"/>
    <mergeCell ref="AW24:AW25"/>
    <mergeCell ref="AX24:AX25"/>
    <mergeCell ref="AY24:AY25"/>
    <mergeCell ref="AT24:AU24"/>
    <mergeCell ref="AG24:AI25"/>
    <mergeCell ref="AK24:AL24"/>
    <mergeCell ref="AN24:AO24"/>
    <mergeCell ref="AQ24:AR24"/>
    <mergeCell ref="V24:W24"/>
    <mergeCell ref="Y24:Z24"/>
    <mergeCell ref="AB24:AC24"/>
    <mergeCell ref="AE24:AF24"/>
    <mergeCell ref="J24:K24"/>
    <mergeCell ref="M24:N24"/>
    <mergeCell ref="P24:Q24"/>
    <mergeCell ref="S24:T24"/>
    <mergeCell ref="A28:A29"/>
    <mergeCell ref="B28:B29"/>
    <mergeCell ref="D28:E28"/>
    <mergeCell ref="G28:H28"/>
    <mergeCell ref="AZ26:AZ27"/>
    <mergeCell ref="BA26:BA27"/>
    <mergeCell ref="BB26:BB27"/>
    <mergeCell ref="BC26:BC27"/>
    <mergeCell ref="AW26:AW27"/>
    <mergeCell ref="AX26:AX27"/>
    <mergeCell ref="AY26:AY27"/>
    <mergeCell ref="AT26:AU26"/>
    <mergeCell ref="AJ26:AL27"/>
    <mergeCell ref="AH26:AI26"/>
    <mergeCell ref="AN26:AO26"/>
    <mergeCell ref="AQ26:AR26"/>
    <mergeCell ref="V26:W26"/>
    <mergeCell ref="Y26:Z26"/>
    <mergeCell ref="AB26:AC26"/>
    <mergeCell ref="AE26:AF26"/>
    <mergeCell ref="J26:K26"/>
    <mergeCell ref="M26:N26"/>
    <mergeCell ref="P26:Q26"/>
    <mergeCell ref="S26:T26"/>
    <mergeCell ref="A30:A31"/>
    <mergeCell ref="B30:B31"/>
    <mergeCell ref="D30:E30"/>
    <mergeCell ref="G30:H30"/>
    <mergeCell ref="AZ28:AZ29"/>
    <mergeCell ref="BA28:BA29"/>
    <mergeCell ref="BB28:BB29"/>
    <mergeCell ref="BC28:BC29"/>
    <mergeCell ref="AW28:AW29"/>
    <mergeCell ref="AX28:AX29"/>
    <mergeCell ref="AY28:AY29"/>
    <mergeCell ref="AT28:AU28"/>
    <mergeCell ref="AM28:AO29"/>
    <mergeCell ref="AH28:AI28"/>
    <mergeCell ref="AK28:AL28"/>
    <mergeCell ref="AQ28:AR28"/>
    <mergeCell ref="V28:W28"/>
    <mergeCell ref="Y28:Z28"/>
    <mergeCell ref="AB28:AC28"/>
    <mergeCell ref="AE28:AF28"/>
    <mergeCell ref="J28:K28"/>
    <mergeCell ref="M28:N28"/>
    <mergeCell ref="P28:Q28"/>
    <mergeCell ref="S28:T28"/>
    <mergeCell ref="AH30:AI30"/>
    <mergeCell ref="AK30:AL30"/>
    <mergeCell ref="AN30:AO30"/>
    <mergeCell ref="V30:W30"/>
    <mergeCell ref="Y30:Z30"/>
    <mergeCell ref="AB30:AC30"/>
    <mergeCell ref="AE30:AF30"/>
    <mergeCell ref="J30:K30"/>
    <mergeCell ref="M30:N30"/>
    <mergeCell ref="P30:Q30"/>
    <mergeCell ref="S30:T30"/>
    <mergeCell ref="AZ30:AZ31"/>
    <mergeCell ref="BA30:BA31"/>
    <mergeCell ref="BB30:BB31"/>
    <mergeCell ref="BC30:BC31"/>
    <mergeCell ref="AW30:AW31"/>
    <mergeCell ref="AX30:AX31"/>
    <mergeCell ref="AY30:AY31"/>
    <mergeCell ref="AT30:AU30"/>
    <mergeCell ref="AP30:AR31"/>
    <mergeCell ref="V32:W32"/>
    <mergeCell ref="Y32:Z32"/>
    <mergeCell ref="AB32:AC32"/>
    <mergeCell ref="AE32:AF32"/>
    <mergeCell ref="J32:K32"/>
    <mergeCell ref="M32:N32"/>
    <mergeCell ref="P32:Q32"/>
    <mergeCell ref="S32:T32"/>
    <mergeCell ref="A32:A33"/>
    <mergeCell ref="B32:B33"/>
    <mergeCell ref="D32:E32"/>
    <mergeCell ref="G32:H32"/>
    <mergeCell ref="AZ32:AZ33"/>
    <mergeCell ref="BA32:BA33"/>
    <mergeCell ref="BB32:BB33"/>
    <mergeCell ref="BC32:BC33"/>
    <mergeCell ref="AS32:AU33"/>
    <mergeCell ref="AW32:AW33"/>
    <mergeCell ref="AX32:AX33"/>
    <mergeCell ref="AY32:AY33"/>
    <mergeCell ref="AH32:AI32"/>
    <mergeCell ref="AK32:AL32"/>
    <mergeCell ref="AN32:AO32"/>
    <mergeCell ref="AQ32:AR32"/>
    <mergeCell ref="BH4:BH5"/>
    <mergeCell ref="BI4:BI5"/>
    <mergeCell ref="BJ4:BJ5"/>
    <mergeCell ref="BK4:BK5"/>
    <mergeCell ref="BL4:BL5"/>
    <mergeCell ref="BM4:BM5"/>
    <mergeCell ref="BN4:BN5"/>
    <mergeCell ref="BP4:BP5"/>
    <mergeCell ref="BQ4:BQ5"/>
    <mergeCell ref="BR4:BR5"/>
    <mergeCell ref="BS4:BS5"/>
    <mergeCell ref="BT4:BT5"/>
    <mergeCell ref="BU4:BU5"/>
    <mergeCell ref="BV4:BV5"/>
    <mergeCell ref="BW4:BW5"/>
    <mergeCell ref="BX4:BX5"/>
    <mergeCell ref="BY4:BY5"/>
    <mergeCell ref="BZ4:BZ5"/>
    <mergeCell ref="CA4:CA5"/>
    <mergeCell ref="CB4:CB5"/>
    <mergeCell ref="CC4:CC5"/>
    <mergeCell ref="CD4:CD5"/>
    <mergeCell ref="CE4:CE5"/>
    <mergeCell ref="CF4:CF5"/>
    <mergeCell ref="BH6:BH7"/>
    <mergeCell ref="BI6:BI7"/>
    <mergeCell ref="BJ6:BJ7"/>
    <mergeCell ref="BK6:BK7"/>
    <mergeCell ref="BL6:BL7"/>
    <mergeCell ref="BM6:BM7"/>
    <mergeCell ref="BN6:BN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BH8:BH9"/>
    <mergeCell ref="BI8:BI9"/>
    <mergeCell ref="BJ8:BJ9"/>
    <mergeCell ref="BK8:BK9"/>
    <mergeCell ref="BL8:BL9"/>
    <mergeCell ref="BM8:BM9"/>
    <mergeCell ref="BN8:BN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BH10:BH11"/>
    <mergeCell ref="BI10:BI11"/>
    <mergeCell ref="BJ10:BJ11"/>
    <mergeCell ref="BK10:BK11"/>
    <mergeCell ref="BL10:BL11"/>
    <mergeCell ref="BM10:BM11"/>
    <mergeCell ref="BN10:BN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CA10:CA11"/>
    <mergeCell ref="CB10:CB11"/>
    <mergeCell ref="CC10:CC11"/>
    <mergeCell ref="CD10:CD11"/>
    <mergeCell ref="BH12:BH13"/>
    <mergeCell ref="BI12:BI13"/>
    <mergeCell ref="BJ12:BJ13"/>
    <mergeCell ref="BK12:BK13"/>
    <mergeCell ref="BL12:BL13"/>
    <mergeCell ref="BM12:BM13"/>
    <mergeCell ref="BN12:BN13"/>
    <mergeCell ref="BP12:BP13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CD12:CD13"/>
    <mergeCell ref="BH14:BH15"/>
    <mergeCell ref="BI14:BI15"/>
    <mergeCell ref="BJ14:BJ15"/>
    <mergeCell ref="BK14:BK15"/>
    <mergeCell ref="BL14:BL15"/>
    <mergeCell ref="BM14:BM15"/>
    <mergeCell ref="BN14:BN15"/>
    <mergeCell ref="BP14:BP15"/>
    <mergeCell ref="BQ14:BQ15"/>
    <mergeCell ref="BR14:BR15"/>
    <mergeCell ref="BS14:BS15"/>
    <mergeCell ref="BT14:BT15"/>
    <mergeCell ref="BU14:BU15"/>
    <mergeCell ref="BV14:BV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BH16:BH17"/>
    <mergeCell ref="BI16:BI17"/>
    <mergeCell ref="BJ16:BJ17"/>
    <mergeCell ref="BK16:BK17"/>
    <mergeCell ref="BL16:BL17"/>
    <mergeCell ref="BM16:BM17"/>
    <mergeCell ref="BN16:BN17"/>
    <mergeCell ref="BP16:BP17"/>
    <mergeCell ref="BQ16:BQ17"/>
    <mergeCell ref="BR16:BR17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CB16:CB17"/>
    <mergeCell ref="CC16:CC17"/>
    <mergeCell ref="CD16:CD17"/>
    <mergeCell ref="BH18:BH19"/>
    <mergeCell ref="BI18:BI19"/>
    <mergeCell ref="BJ18:BJ19"/>
    <mergeCell ref="BK18:BK19"/>
    <mergeCell ref="BL18:BL19"/>
    <mergeCell ref="BM18:BM19"/>
    <mergeCell ref="BN18:BN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X18:BX19"/>
    <mergeCell ref="BY18:BY19"/>
    <mergeCell ref="BZ18:BZ19"/>
    <mergeCell ref="CA18:CA19"/>
    <mergeCell ref="CB18:CB19"/>
    <mergeCell ref="CC18:CC19"/>
    <mergeCell ref="CD18:CD19"/>
    <mergeCell ref="BH20:BH21"/>
    <mergeCell ref="BI20:BI21"/>
    <mergeCell ref="BJ20:BJ21"/>
    <mergeCell ref="BK20:BK21"/>
    <mergeCell ref="BL20:BL21"/>
    <mergeCell ref="BM20:BM21"/>
    <mergeCell ref="BN20:BN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BH22:BH23"/>
    <mergeCell ref="BI22:BI23"/>
    <mergeCell ref="BJ22:BJ23"/>
    <mergeCell ref="BK22:BK23"/>
    <mergeCell ref="BL22:BL23"/>
    <mergeCell ref="BM22:BM23"/>
    <mergeCell ref="BN22:BN23"/>
    <mergeCell ref="BP22:BP23"/>
    <mergeCell ref="BQ22:BQ23"/>
    <mergeCell ref="BR22:BR23"/>
    <mergeCell ref="BS22:BS23"/>
    <mergeCell ref="BT22:BT23"/>
    <mergeCell ref="BU22:BU23"/>
    <mergeCell ref="BV22:BV23"/>
    <mergeCell ref="BW22:BW23"/>
    <mergeCell ref="BX22:BX23"/>
    <mergeCell ref="BY22:BY23"/>
    <mergeCell ref="BZ22:BZ23"/>
    <mergeCell ref="CA22:CA23"/>
    <mergeCell ref="CB22:CB23"/>
    <mergeCell ref="CC22:CC23"/>
    <mergeCell ref="CD22:CD23"/>
    <mergeCell ref="BH24:BH25"/>
    <mergeCell ref="BI24:BI25"/>
    <mergeCell ref="BJ24:BJ25"/>
    <mergeCell ref="BK24:BK25"/>
    <mergeCell ref="BL24:BL25"/>
    <mergeCell ref="BM24:BM25"/>
    <mergeCell ref="BN24:BN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X24:BX25"/>
    <mergeCell ref="BY24:BY25"/>
    <mergeCell ref="BZ24:BZ25"/>
    <mergeCell ref="CA24:CA25"/>
    <mergeCell ref="CB24:CB25"/>
    <mergeCell ref="CC24:CC25"/>
    <mergeCell ref="CD24:CD25"/>
    <mergeCell ref="BH26:BH27"/>
    <mergeCell ref="BI26:BI27"/>
    <mergeCell ref="BJ26:BJ27"/>
    <mergeCell ref="BK26:BK27"/>
    <mergeCell ref="BL26:BL27"/>
    <mergeCell ref="BM26:BM27"/>
    <mergeCell ref="BN26:BN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BH28:BH29"/>
    <mergeCell ref="BI28:BI29"/>
    <mergeCell ref="BJ28:BJ29"/>
    <mergeCell ref="BK28:BK29"/>
    <mergeCell ref="BL28:BL29"/>
    <mergeCell ref="BM28:BM29"/>
    <mergeCell ref="BN28:BN29"/>
    <mergeCell ref="BP28:BP29"/>
    <mergeCell ref="BQ28:BQ29"/>
    <mergeCell ref="BR28:BR29"/>
    <mergeCell ref="BS28:BS29"/>
    <mergeCell ref="BT28:BT29"/>
    <mergeCell ref="BU28:BU29"/>
    <mergeCell ref="BV28:BV29"/>
    <mergeCell ref="BW28:BW29"/>
    <mergeCell ref="BX28:BX29"/>
    <mergeCell ref="BY28:BY29"/>
    <mergeCell ref="BZ28:BZ29"/>
    <mergeCell ref="CA28:CA29"/>
    <mergeCell ref="CB28:CB29"/>
    <mergeCell ref="CC28:CC29"/>
    <mergeCell ref="CD28:CD29"/>
    <mergeCell ref="BH30:BH31"/>
    <mergeCell ref="BI30:BI31"/>
    <mergeCell ref="BJ30:BJ31"/>
    <mergeCell ref="BK30:BK31"/>
    <mergeCell ref="BL30:BL31"/>
    <mergeCell ref="BM30:BM31"/>
    <mergeCell ref="BN30:BN31"/>
    <mergeCell ref="BP30:BP31"/>
    <mergeCell ref="BQ30:BQ31"/>
    <mergeCell ref="CA32:CA33"/>
    <mergeCell ref="CB32:CB33"/>
    <mergeCell ref="BR30:BR31"/>
    <mergeCell ref="BS30:BS31"/>
    <mergeCell ref="BT30:BT31"/>
    <mergeCell ref="BU30:BU31"/>
    <mergeCell ref="BV30:BV31"/>
    <mergeCell ref="BW30:BW31"/>
    <mergeCell ref="BX30:BX31"/>
    <mergeCell ref="BY30:BY31"/>
    <mergeCell ref="BZ30:BZ31"/>
    <mergeCell ref="CC32:CC33"/>
    <mergeCell ref="CD32:CD33"/>
    <mergeCell ref="CA30:CA31"/>
    <mergeCell ref="CB30:CB31"/>
    <mergeCell ref="CC30:CC31"/>
    <mergeCell ref="CD30:CD31"/>
    <mergeCell ref="BH32:BH33"/>
    <mergeCell ref="BI32:BI33"/>
    <mergeCell ref="BJ32:BJ33"/>
    <mergeCell ref="BK32:BK33"/>
    <mergeCell ref="BL32:BL33"/>
    <mergeCell ref="BM32:BM33"/>
    <mergeCell ref="BN32:BN33"/>
    <mergeCell ref="BP32:BP33"/>
    <mergeCell ref="BQ32:BQ33"/>
    <mergeCell ref="BR32:BR33"/>
    <mergeCell ref="BS32:BS33"/>
    <mergeCell ref="BT32:BT33"/>
    <mergeCell ref="BU32:BU33"/>
    <mergeCell ref="BV32:BV33"/>
    <mergeCell ref="BW32:BW33"/>
    <mergeCell ref="BX32:BX33"/>
    <mergeCell ref="BY32:BY33"/>
    <mergeCell ref="BZ32:BZ33"/>
  </mergeCells>
  <phoneticPr fontId="2"/>
  <conditionalFormatting sqref="BG4:BH33">
    <cfRule type="cellIs" dxfId="76" priority="8" operator="lessThan">
      <formula>$BH$2</formula>
    </cfRule>
  </conditionalFormatting>
  <conditionalFormatting sqref="BI4:BI33">
    <cfRule type="cellIs" dxfId="75" priority="7" operator="lessThan">
      <formula>$BI$2</formula>
    </cfRule>
  </conditionalFormatting>
  <conditionalFormatting sqref="BJ4:BJ33">
    <cfRule type="cellIs" dxfId="74" priority="6" operator="lessThan">
      <formula>$BJ$2</formula>
    </cfRule>
  </conditionalFormatting>
  <conditionalFormatting sqref="BK4:BK33">
    <cfRule type="cellIs" dxfId="73" priority="5" operator="lessThan">
      <formula>$BK$2</formula>
    </cfRule>
  </conditionalFormatting>
  <conditionalFormatting sqref="BL4:BL33">
    <cfRule type="cellIs" dxfId="72" priority="4" operator="lessThan">
      <formula>$BL$2</formula>
    </cfRule>
  </conditionalFormatting>
  <conditionalFormatting sqref="BM4:BM33">
    <cfRule type="cellIs" dxfId="71" priority="3" operator="lessThan">
      <formula>$BM$2</formula>
    </cfRule>
  </conditionalFormatting>
  <conditionalFormatting sqref="BN4:BN33">
    <cfRule type="cellIs" dxfId="70" priority="2" operator="lessThan">
      <formula>$BN$2</formula>
    </cfRule>
  </conditionalFormatting>
  <conditionalFormatting sqref="BD4:BD33">
    <cfRule type="top10" dxfId="69" priority="1" bottom="1" rank="1"/>
  </conditionalFormatting>
  <printOptions horizontalCentered="1" verticalCentered="1"/>
  <pageMargins left="0" right="0" top="0.31496062992125984" bottom="0" header="0.35433070866141736" footer="0.15748031496062992"/>
  <pageSetup paperSize="9" scale="59" orientation="landscape" blackAndWhite="1" r:id="rId1"/>
  <headerFooter>
    <oddHeader xml:space="preserve">&amp;C
</oddHeader>
  </headerFooter>
  <colBreaks count="1" manualBreakCount="1">
    <brk id="5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F33"/>
  <sheetViews>
    <sheetView showGridLines="0" showRowColHeaders="0"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A4" sqref="BA4:BA5"/>
    </sheetView>
  </sheetViews>
  <sheetFormatPr defaultRowHeight="20.25" customHeight="1"/>
  <cols>
    <col min="1" max="1" width="4.375" style="134" customWidth="1"/>
    <col min="2" max="2" width="20.25" style="134" customWidth="1"/>
    <col min="3" max="3" width="4" style="134" customWidth="1"/>
    <col min="4" max="4" width="2.875" style="134" customWidth="1"/>
    <col min="5" max="6" width="4" style="134" customWidth="1"/>
    <col min="7" max="7" width="2.875" style="134" customWidth="1"/>
    <col min="8" max="9" width="4" style="134" customWidth="1"/>
    <col min="10" max="10" width="2.875" style="134" customWidth="1"/>
    <col min="11" max="12" width="4" style="134" customWidth="1"/>
    <col min="13" max="13" width="2.875" style="134" customWidth="1"/>
    <col min="14" max="15" width="4" style="134" customWidth="1"/>
    <col min="16" max="16" width="2.875" style="134" customWidth="1"/>
    <col min="17" max="18" width="4" style="134" customWidth="1"/>
    <col min="19" max="19" width="2.875" style="134" customWidth="1"/>
    <col min="20" max="21" width="4" style="134" customWidth="1"/>
    <col min="22" max="22" width="2.875" style="134" customWidth="1"/>
    <col min="23" max="24" width="4" style="134" customWidth="1"/>
    <col min="25" max="25" width="2.875" style="134" customWidth="1"/>
    <col min="26" max="27" width="4" style="134" customWidth="1"/>
    <col min="28" max="28" width="2.875" style="134" customWidth="1"/>
    <col min="29" max="30" width="4" style="134" customWidth="1"/>
    <col min="31" max="31" width="2.875" style="134" customWidth="1"/>
    <col min="32" max="33" width="4" style="134" customWidth="1"/>
    <col min="34" max="34" width="2.875" style="134" customWidth="1"/>
    <col min="35" max="36" width="4" style="134" customWidth="1"/>
    <col min="37" max="37" width="2.875" style="134" customWidth="1"/>
    <col min="38" max="39" width="4" style="134" customWidth="1"/>
    <col min="40" max="40" width="2.875" style="134" customWidth="1"/>
    <col min="41" max="41" width="4" style="134" customWidth="1"/>
    <col min="42" max="42" width="4" style="134" hidden="1" customWidth="1"/>
    <col min="43" max="43" width="2.875" style="134" hidden="1" customWidth="1"/>
    <col min="44" max="45" width="4" style="134" hidden="1" customWidth="1"/>
    <col min="46" max="46" width="2.875" style="134" hidden="1" customWidth="1"/>
    <col min="47" max="47" width="4" style="134" hidden="1" customWidth="1"/>
    <col min="48" max="48" width="0.875" style="134" customWidth="1"/>
    <col min="49" max="54" width="9" style="134"/>
    <col min="55" max="55" width="9" style="350"/>
    <col min="56" max="56" width="9" style="134"/>
    <col min="57" max="58" width="9" style="134" hidden="1" customWidth="1"/>
    <col min="59" max="59" width="9" style="367" customWidth="1"/>
    <col min="60" max="67" width="9" style="367"/>
    <col min="68" max="82" width="3.875" style="367" hidden="1" customWidth="1"/>
    <col min="83" max="84" width="9" style="367"/>
    <col min="85" max="16384" width="9" style="134"/>
  </cols>
  <sheetData>
    <row r="1" spans="1:84" ht="24">
      <c r="C1" s="573" t="str">
        <f ca="1">集計!AP2</f>
        <v>第13回愛名新人大会</v>
      </c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</row>
    <row r="2" spans="1:84" ht="13.5">
      <c r="A2" s="585" t="s">
        <v>141</v>
      </c>
      <c r="B2" s="586"/>
      <c r="C2" s="574">
        <v>1</v>
      </c>
      <c r="D2" s="574"/>
      <c r="E2" s="574"/>
      <c r="F2" s="574">
        <v>2</v>
      </c>
      <c r="G2" s="574"/>
      <c r="H2" s="574"/>
      <c r="I2" s="574">
        <v>3</v>
      </c>
      <c r="J2" s="574"/>
      <c r="K2" s="574"/>
      <c r="L2" s="574">
        <v>4</v>
      </c>
      <c r="M2" s="574"/>
      <c r="N2" s="574"/>
      <c r="O2" s="574">
        <v>5</v>
      </c>
      <c r="P2" s="574"/>
      <c r="Q2" s="574"/>
      <c r="R2" s="574">
        <v>6</v>
      </c>
      <c r="S2" s="574"/>
      <c r="T2" s="574"/>
      <c r="U2" s="574">
        <v>7</v>
      </c>
      <c r="V2" s="574"/>
      <c r="W2" s="574"/>
      <c r="X2" s="574">
        <v>8</v>
      </c>
      <c r="Y2" s="574"/>
      <c r="Z2" s="574"/>
      <c r="AA2" s="574">
        <v>9</v>
      </c>
      <c r="AB2" s="574"/>
      <c r="AC2" s="574"/>
      <c r="AD2" s="574">
        <v>10</v>
      </c>
      <c r="AE2" s="574"/>
      <c r="AF2" s="574"/>
      <c r="AG2" s="574">
        <v>11</v>
      </c>
      <c r="AH2" s="574"/>
      <c r="AI2" s="574"/>
      <c r="AJ2" s="574">
        <v>12</v>
      </c>
      <c r="AK2" s="574"/>
      <c r="AL2" s="574"/>
      <c r="AM2" s="574">
        <v>13</v>
      </c>
      <c r="AN2" s="574"/>
      <c r="AO2" s="574"/>
      <c r="AP2" s="574">
        <v>14</v>
      </c>
      <c r="AQ2" s="574"/>
      <c r="AR2" s="574"/>
      <c r="AS2" s="574">
        <v>15</v>
      </c>
      <c r="AT2" s="574"/>
      <c r="AU2" s="574"/>
      <c r="AW2" s="580" t="s">
        <v>61</v>
      </c>
      <c r="AX2" s="580" t="s">
        <v>64</v>
      </c>
      <c r="AY2" s="580" t="s">
        <v>63</v>
      </c>
      <c r="AZ2" s="580" t="s">
        <v>76</v>
      </c>
      <c r="BA2" s="580" t="s">
        <v>77</v>
      </c>
      <c r="BB2" s="580" t="s">
        <v>78</v>
      </c>
      <c r="BC2" s="590" t="s">
        <v>79</v>
      </c>
      <c r="BG2" s="367">
        <f>SUM(BH2:BN2)</f>
        <v>12</v>
      </c>
      <c r="BH2" s="368">
        <v>0</v>
      </c>
      <c r="BI2" s="368">
        <v>2</v>
      </c>
      <c r="BJ2" s="368">
        <v>3</v>
      </c>
      <c r="BK2" s="368">
        <v>3</v>
      </c>
      <c r="BL2" s="368">
        <v>2</v>
      </c>
      <c r="BM2" s="368">
        <v>2</v>
      </c>
      <c r="BN2" s="368">
        <v>0</v>
      </c>
    </row>
    <row r="3" spans="1:84" s="135" customFormat="1" ht="20.25" customHeight="1">
      <c r="A3" s="587"/>
      <c r="B3" s="588"/>
      <c r="C3" s="582" t="str">
        <f>B4</f>
        <v>愛知ベースボールクラブジュニア</v>
      </c>
      <c r="D3" s="582"/>
      <c r="E3" s="582"/>
      <c r="F3" s="582" t="str">
        <f>B6</f>
        <v>梅森ジャガーズ</v>
      </c>
      <c r="G3" s="582"/>
      <c r="H3" s="582"/>
      <c r="I3" s="582" t="str">
        <f>B8</f>
        <v>ペイ・フォワード</v>
      </c>
      <c r="J3" s="582"/>
      <c r="K3" s="582"/>
      <c r="L3" s="582" t="str">
        <f>B10</f>
        <v>緑ヶ丘ウィングス</v>
      </c>
      <c r="M3" s="582"/>
      <c r="N3" s="582"/>
      <c r="O3" s="582" t="str">
        <f>B12</f>
        <v>神の倉ホワイトレッズ</v>
      </c>
      <c r="P3" s="582"/>
      <c r="Q3" s="582"/>
      <c r="R3" s="582" t="str">
        <f>B14</f>
        <v>Ｐ－Ｂｏｙ’s</v>
      </c>
      <c r="S3" s="582"/>
      <c r="T3" s="582"/>
      <c r="U3" s="582" t="str">
        <f>B16</f>
        <v>ＴＭジュニア</v>
      </c>
      <c r="V3" s="582"/>
      <c r="W3" s="582"/>
      <c r="X3" s="582" t="str">
        <f>B18</f>
        <v>森孝イースト</v>
      </c>
      <c r="Y3" s="582"/>
      <c r="Z3" s="582"/>
      <c r="AA3" s="582" t="str">
        <f>B20</f>
        <v>植田ファイターズ</v>
      </c>
      <c r="AB3" s="582"/>
      <c r="AC3" s="582"/>
      <c r="AD3" s="582" t="str">
        <f>B22</f>
        <v>日進キッコローズ</v>
      </c>
      <c r="AE3" s="582"/>
      <c r="AF3" s="582"/>
      <c r="AG3" s="582" t="str">
        <f>B24</f>
        <v>ゴールデンファイヤーズ</v>
      </c>
      <c r="AH3" s="582"/>
      <c r="AI3" s="582"/>
      <c r="AJ3" s="582" t="str">
        <f>B26</f>
        <v>旭丘スカイシャークス</v>
      </c>
      <c r="AK3" s="582"/>
      <c r="AL3" s="582"/>
      <c r="AM3" s="582" t="str">
        <f>IF(B28="","",B28)</f>
        <v>尾張ライナーズ</v>
      </c>
      <c r="AN3" s="582"/>
      <c r="AO3" s="582"/>
      <c r="AP3" s="582">
        <f>IF(B30="","",B30)</f>
        <v>0</v>
      </c>
      <c r="AQ3" s="582"/>
      <c r="AR3" s="582"/>
      <c r="AS3" s="582">
        <f>IF(B32="","",B32)</f>
        <v>0</v>
      </c>
      <c r="AT3" s="582"/>
      <c r="AU3" s="582"/>
      <c r="AV3" s="579"/>
      <c r="AW3" s="581"/>
      <c r="AX3" s="581"/>
      <c r="AY3" s="581"/>
      <c r="AZ3" s="581"/>
      <c r="BA3" s="581"/>
      <c r="BB3" s="581"/>
      <c r="BC3" s="591"/>
      <c r="BG3" s="369" t="s">
        <v>175</v>
      </c>
      <c r="BH3" s="370" t="s">
        <v>176</v>
      </c>
      <c r="BI3" s="370" t="s">
        <v>177</v>
      </c>
      <c r="BJ3" s="370" t="s">
        <v>178</v>
      </c>
      <c r="BK3" s="370" t="s">
        <v>179</v>
      </c>
      <c r="BL3" s="370" t="s">
        <v>180</v>
      </c>
      <c r="BM3" s="370" t="s">
        <v>181</v>
      </c>
      <c r="BN3" s="370" t="s">
        <v>182</v>
      </c>
      <c r="BO3" s="370"/>
      <c r="BP3" s="135">
        <v>1</v>
      </c>
      <c r="BQ3" s="135">
        <v>2</v>
      </c>
      <c r="BR3" s="135">
        <v>3</v>
      </c>
      <c r="BS3" s="135">
        <v>4</v>
      </c>
      <c r="BT3" s="135">
        <v>5</v>
      </c>
      <c r="BU3" s="135">
        <v>6</v>
      </c>
      <c r="BV3" s="135">
        <v>7</v>
      </c>
      <c r="BW3" s="135">
        <v>8</v>
      </c>
      <c r="BX3" s="135">
        <v>9</v>
      </c>
      <c r="BY3" s="135">
        <v>10</v>
      </c>
      <c r="BZ3" s="135">
        <v>11</v>
      </c>
      <c r="CA3" s="135">
        <v>12</v>
      </c>
      <c r="CB3" s="135">
        <v>13</v>
      </c>
      <c r="CC3" s="135">
        <v>14</v>
      </c>
      <c r="CD3" s="135">
        <v>15</v>
      </c>
    </row>
    <row r="4" spans="1:84" ht="30" customHeight="1">
      <c r="A4" s="574">
        <v>1</v>
      </c>
      <c r="B4" s="596" t="str">
        <f>'参加チーム(新人)'!E1</f>
        <v>愛知ベースボールクラブジュニア</v>
      </c>
      <c r="C4" s="572"/>
      <c r="D4" s="572"/>
      <c r="E4" s="572"/>
      <c r="F4" s="195" t="s">
        <v>109</v>
      </c>
      <c r="G4" s="570" t="str">
        <f>IF(F5&gt;H5,"○",IF(F5&lt;H5,"●",IF(F5="","","△")))</f>
        <v/>
      </c>
      <c r="H4" s="571"/>
      <c r="I4" s="195" t="s">
        <v>109</v>
      </c>
      <c r="J4" s="570" t="str">
        <f>IF(I5&gt;K5,"○",IF(I5&lt;K5,"●",IF(I5="","","△")))</f>
        <v/>
      </c>
      <c r="K4" s="571"/>
      <c r="L4" s="195" t="s">
        <v>109</v>
      </c>
      <c r="M4" s="570" t="str">
        <f>IF(L5&gt;N5,"○",IF(L5&lt;N5,"●",IF(L5="","","△")))</f>
        <v/>
      </c>
      <c r="N4" s="571"/>
      <c r="O4" s="195" t="s">
        <v>109</v>
      </c>
      <c r="P4" s="570" t="str">
        <f>IF(O5&gt;Q5,"○",IF(O5&lt;Q5,"●",IF(O5="","","△")))</f>
        <v/>
      </c>
      <c r="Q4" s="571"/>
      <c r="R4" s="195" t="s">
        <v>109</v>
      </c>
      <c r="S4" s="570" t="str">
        <f>IF(R5&gt;T5,"○",IF(R5&lt;T5,"●",IF(R5="","","△")))</f>
        <v/>
      </c>
      <c r="T4" s="571"/>
      <c r="U4" s="195" t="s">
        <v>109</v>
      </c>
      <c r="V4" s="570" t="str">
        <f>IF(U5&gt;W5,"○",IF(U5&lt;W5,"●",IF(U5="","","△")))</f>
        <v/>
      </c>
      <c r="W4" s="571"/>
      <c r="X4" s="195" t="s">
        <v>109</v>
      </c>
      <c r="Y4" s="570" t="str">
        <f>IF(X5&gt;Z5,"○",IF(X5&lt;Z5,"●",IF(X5="","","△")))</f>
        <v/>
      </c>
      <c r="Z4" s="571"/>
      <c r="AA4" s="195" t="s">
        <v>109</v>
      </c>
      <c r="AB4" s="570" t="str">
        <f>IF(AA5&gt;AC5,"○",IF(AA5&lt;AC5,"●",IF(AA5="","","△")))</f>
        <v/>
      </c>
      <c r="AC4" s="571"/>
      <c r="AD4" s="195" t="s">
        <v>109</v>
      </c>
      <c r="AE4" s="570" t="str">
        <f>IF(AD5&gt;AF5,"○",IF(AD5&lt;AF5,"●",IF(AD5="","","△")))</f>
        <v/>
      </c>
      <c r="AF4" s="571"/>
      <c r="AG4" s="195" t="s">
        <v>109</v>
      </c>
      <c r="AH4" s="570" t="str">
        <f>IF(AG5&gt;AI5,"○",IF(AG5&lt;AI5,"●",IF(AG5="","","△")))</f>
        <v/>
      </c>
      <c r="AI4" s="571"/>
      <c r="AJ4" s="195" t="s">
        <v>109</v>
      </c>
      <c r="AK4" s="570" t="str">
        <f>IF(AJ5&gt;AL5,"○",IF(AJ5&lt;AL5,"●",IF(AJ5="","","△")))</f>
        <v/>
      </c>
      <c r="AL4" s="571"/>
      <c r="AM4" s="195" t="s">
        <v>109</v>
      </c>
      <c r="AN4" s="570" t="str">
        <f>IF(AM5&gt;AO5,"○",IF(AM5&lt;AO5,"●",IF(AM5="","","△")))</f>
        <v/>
      </c>
      <c r="AO4" s="571"/>
      <c r="AP4" s="195" t="s">
        <v>109</v>
      </c>
      <c r="AQ4" s="570" t="str">
        <f>IF(AP5&gt;AR5,"○",IF(AP5&lt;AR5,"●",IF(AP5="","","△")))</f>
        <v/>
      </c>
      <c r="AR4" s="571"/>
      <c r="AS4" s="195" t="s">
        <v>109</v>
      </c>
      <c r="AT4" s="570" t="str">
        <f>IF(AS5&gt;AU5,"○",IF(AS5&lt;AU5,"●",IF(AS5="","","△")))</f>
        <v/>
      </c>
      <c r="AU4" s="571"/>
      <c r="AV4" s="579"/>
      <c r="AW4" s="583">
        <f>COUNTIF($C4:$AU5,"○")</f>
        <v>0</v>
      </c>
      <c r="AX4" s="578">
        <f>COUNTIF($C4:$AU5,"●")</f>
        <v>0</v>
      </c>
      <c r="AY4" s="578">
        <f>COUNTIF($C4:$AU5,"△")</f>
        <v>0</v>
      </c>
      <c r="AZ4" s="576">
        <f>SUM(AS5,AP5,AM5,AJ5,AG5,AD5,AA5,X5,U5,R5,O5,L5,I5,F5,C5)</f>
        <v>0</v>
      </c>
      <c r="BA4" s="576">
        <f>SUM(AU5,AR5,AO5,AL5,AI5,AF5,AC5,Z5,W5,T5,Q5,N5,K5,H5,E5)</f>
        <v>0</v>
      </c>
      <c r="BB4" s="576">
        <f>AZ4-BA4</f>
        <v>0</v>
      </c>
      <c r="BC4" s="577" t="str">
        <f>IF(AND(AW4=0,AX4=0,AY4=0),"",RANK(BE4,BE$4:BE$33))</f>
        <v/>
      </c>
      <c r="BD4" s="373" t="str">
        <f>IF(BG4=0,MAX(C4,F4,I4,L4,O4,R4,U4,X4,AA4,AE4,AD4,AG4,AJ4,AM4,AP4,AS4),"")</f>
        <v/>
      </c>
      <c r="BE4" s="568">
        <f>IF(AND(AW4=0,AX4=0,AY4=0),-99999,100000*AW4+10000*AY4-BF4)</f>
        <v>-99999</v>
      </c>
      <c r="BF4" s="568">
        <f>RANK(BB4,BB$4:BB$33)</f>
        <v>1</v>
      </c>
      <c r="BG4" s="589">
        <f>$BG$2-SUM(BH4:BN5)</f>
        <v>12</v>
      </c>
      <c r="BH4" s="569">
        <f>COUNTIF($BP4:$CD5,BH$3)</f>
        <v>0</v>
      </c>
      <c r="BI4" s="569">
        <f t="shared" ref="BI4:BN4" si="0">COUNTIF($BP4:$CD5,BI$3)</f>
        <v>0</v>
      </c>
      <c r="BJ4" s="569">
        <f t="shared" si="0"/>
        <v>0</v>
      </c>
      <c r="BK4" s="569">
        <f t="shared" si="0"/>
        <v>0</v>
      </c>
      <c r="BL4" s="569">
        <f t="shared" si="0"/>
        <v>0</v>
      </c>
      <c r="BM4" s="569">
        <f t="shared" si="0"/>
        <v>0</v>
      </c>
      <c r="BN4" s="569">
        <f t="shared" si="0"/>
        <v>0</v>
      </c>
      <c r="BP4" s="568" t="str">
        <f>IF(OR(C4=0,C4="/"),"",MONTH(C4))</f>
        <v/>
      </c>
      <c r="BQ4" s="568" t="str">
        <f>IF(OR(F4=0,F4="/"),"",MONTH(F4))</f>
        <v/>
      </c>
      <c r="BR4" s="568" t="str">
        <f t="shared" ref="BR4" si="1">IF(OR(I4=0,I4="/"),"",MONTH(I4))</f>
        <v/>
      </c>
      <c r="BS4" s="568" t="str">
        <f t="shared" ref="BS4" si="2">IF(OR(L4=0,L4="/"),"",MONTH(L4))</f>
        <v/>
      </c>
      <c r="BT4" s="568" t="str">
        <f>IF(OR(O4=0,O4="/"),"",MONTH(O4))</f>
        <v/>
      </c>
      <c r="BU4" s="568" t="str">
        <f>IF(OR(R4=0,R4="/"),"",MONTH(R4))</f>
        <v/>
      </c>
      <c r="BV4" s="568" t="str">
        <f>IF(OR(U4=0,U4="/"),"",MONTH(U4))</f>
        <v/>
      </c>
      <c r="BW4" s="568" t="str">
        <f t="shared" ref="BW4" si="3">IF(OR(X4=0,X4="/"),"",MONTH(X4))</f>
        <v/>
      </c>
      <c r="BX4" s="568" t="str">
        <f t="shared" ref="BX4" si="4">IF(OR(AA4=0,AA4="/"),"",MONTH(AA4))</f>
        <v/>
      </c>
      <c r="BY4" s="568" t="str">
        <f t="shared" ref="BY4" si="5">IF(OR(AD4=0,AD4="/"),"",MONTH(AD4))</f>
        <v/>
      </c>
      <c r="BZ4" s="568" t="str">
        <f t="shared" ref="BZ4" si="6">IF(OR(AG4=0,AG4="/"),"",MONTH(AG4))</f>
        <v/>
      </c>
      <c r="CA4" s="568" t="str">
        <f>IF(OR(AJ4=0,AJ4="/"),"",MONTH(AJ4))</f>
        <v/>
      </c>
      <c r="CB4" s="568" t="str">
        <f t="shared" ref="CB4" si="7">IF(OR(AM4=0,AM4="/"),"",MONTH(AM4))</f>
        <v/>
      </c>
      <c r="CC4" s="568" t="str">
        <f t="shared" ref="CC4" si="8">IF(OR(AP4=0,AP4="/"),"",MONTH(AP4))</f>
        <v/>
      </c>
      <c r="CD4" s="568" t="str">
        <f t="shared" ref="CD4" si="9">IF(OR(AS4=0,AS4="/"),"",MONTH(AS4))</f>
        <v/>
      </c>
      <c r="CE4" s="568"/>
      <c r="CF4" s="568"/>
    </row>
    <row r="5" spans="1:84" ht="30" customHeight="1">
      <c r="A5" s="574"/>
      <c r="B5" s="596"/>
      <c r="C5" s="572"/>
      <c r="D5" s="572"/>
      <c r="E5" s="572"/>
      <c r="F5" s="136"/>
      <c r="G5" s="137" t="str">
        <f>IF(F5&gt;="","","－")</f>
        <v/>
      </c>
      <c r="H5" s="138"/>
      <c r="I5" s="136"/>
      <c r="J5" s="137" t="str">
        <f>IF(I5&gt;="","","－")</f>
        <v/>
      </c>
      <c r="K5" s="138"/>
      <c r="L5" s="136"/>
      <c r="M5" s="137" t="str">
        <f>IF(L5&gt;="","","－")</f>
        <v/>
      </c>
      <c r="N5" s="138"/>
      <c r="O5" s="136"/>
      <c r="P5" s="137" t="str">
        <f>IF(O5&gt;="","","－")</f>
        <v/>
      </c>
      <c r="Q5" s="138"/>
      <c r="R5" s="136"/>
      <c r="S5" s="137" t="str">
        <f>IF(R5&gt;="","","－")</f>
        <v/>
      </c>
      <c r="T5" s="138"/>
      <c r="U5" s="136"/>
      <c r="V5" s="137" t="str">
        <f>IF(U5&gt;="","","－")</f>
        <v/>
      </c>
      <c r="W5" s="138"/>
      <c r="X5" s="136"/>
      <c r="Y5" s="137" t="str">
        <f>IF(X5&gt;="","","－")</f>
        <v/>
      </c>
      <c r="Z5" s="138"/>
      <c r="AA5" s="136"/>
      <c r="AB5" s="137" t="str">
        <f>IF(AA5&gt;="","","－")</f>
        <v/>
      </c>
      <c r="AC5" s="138"/>
      <c r="AD5" s="136"/>
      <c r="AE5" s="137" t="str">
        <f>IF(AD5&gt;="","","－")</f>
        <v/>
      </c>
      <c r="AF5" s="138"/>
      <c r="AG5" s="136"/>
      <c r="AH5" s="137" t="str">
        <f>IF(AG5&gt;="","","－")</f>
        <v/>
      </c>
      <c r="AI5" s="138"/>
      <c r="AJ5" s="136"/>
      <c r="AK5" s="137" t="str">
        <f>IF(AJ5&gt;="","","－")</f>
        <v/>
      </c>
      <c r="AL5" s="138"/>
      <c r="AM5" s="136"/>
      <c r="AN5" s="137" t="str">
        <f>IF(AM5&gt;="","","－")</f>
        <v/>
      </c>
      <c r="AO5" s="138"/>
      <c r="AP5" s="136"/>
      <c r="AQ5" s="137" t="str">
        <f>IF(AP5&gt;="","","－")</f>
        <v/>
      </c>
      <c r="AR5" s="138"/>
      <c r="AS5" s="136"/>
      <c r="AT5" s="137" t="str">
        <f>IF(AS5&gt;="","","－")</f>
        <v/>
      </c>
      <c r="AU5" s="138"/>
      <c r="AV5" s="579"/>
      <c r="AW5" s="584"/>
      <c r="AX5" s="578"/>
      <c r="AY5" s="578"/>
      <c r="AZ5" s="576"/>
      <c r="BA5" s="576"/>
      <c r="BB5" s="576"/>
      <c r="BC5" s="577"/>
      <c r="BD5" s="373"/>
      <c r="BE5" s="568"/>
      <c r="BF5" s="568"/>
      <c r="BG5" s="589"/>
      <c r="BH5" s="569"/>
      <c r="BI5" s="569"/>
      <c r="BJ5" s="569"/>
      <c r="BK5" s="569"/>
      <c r="BL5" s="569"/>
      <c r="BM5" s="569"/>
      <c r="BN5" s="569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  <c r="CE5" s="568"/>
      <c r="CF5" s="568"/>
    </row>
    <row r="6" spans="1:84" ht="30" customHeight="1">
      <c r="A6" s="574">
        <v>2</v>
      </c>
      <c r="B6" s="596" t="str">
        <f>'参加チーム(新人)'!E2</f>
        <v>梅森ジャガーズ</v>
      </c>
      <c r="C6" s="194" t="str">
        <f>IF(F4="","",F4)</f>
        <v>/</v>
      </c>
      <c r="D6" s="570" t="str">
        <f>IF(C7&gt;E7,"○",IF(C7&lt;E7,"●",IF(C7="","","△")))</f>
        <v/>
      </c>
      <c r="E6" s="571"/>
      <c r="F6" s="572"/>
      <c r="G6" s="572"/>
      <c r="H6" s="572"/>
      <c r="I6" s="195" t="s">
        <v>109</v>
      </c>
      <c r="J6" s="570" t="str">
        <f>IF(I7&gt;K7,"○",IF(I7&lt;K7,"●",IF(I7="","","△")))</f>
        <v/>
      </c>
      <c r="K6" s="571"/>
      <c r="L6" s="195" t="s">
        <v>109</v>
      </c>
      <c r="M6" s="570" t="str">
        <f>IF(L7&gt;N7,"○",IF(L7&lt;N7,"●",IF(L7="","","△")))</f>
        <v/>
      </c>
      <c r="N6" s="571"/>
      <c r="O6" s="195" t="s">
        <v>109</v>
      </c>
      <c r="P6" s="570" t="str">
        <f>IF(O7&gt;Q7,"○",IF(O7&lt;Q7,"●",IF(O7="","","△")))</f>
        <v/>
      </c>
      <c r="Q6" s="571"/>
      <c r="R6" s="195" t="s">
        <v>109</v>
      </c>
      <c r="S6" s="570" t="str">
        <f>IF(R7&gt;T7,"○",IF(R7&lt;T7,"●",IF(R7="","","△")))</f>
        <v/>
      </c>
      <c r="T6" s="571"/>
      <c r="U6" s="195" t="s">
        <v>109</v>
      </c>
      <c r="V6" s="570" t="str">
        <f>IF(U7&gt;W7,"○",IF(U7&lt;W7,"●",IF(U7="","","△")))</f>
        <v/>
      </c>
      <c r="W6" s="571"/>
      <c r="X6" s="195" t="s">
        <v>109</v>
      </c>
      <c r="Y6" s="570" t="str">
        <f>IF(X7&gt;Z7,"○",IF(X7&lt;Z7,"●",IF(X7="","","△")))</f>
        <v/>
      </c>
      <c r="Z6" s="571"/>
      <c r="AA6" s="195" t="s">
        <v>109</v>
      </c>
      <c r="AB6" s="570" t="str">
        <f>IF(AA7&gt;AC7,"○",IF(AA7&lt;AC7,"●",IF(AA7="","","△")))</f>
        <v/>
      </c>
      <c r="AC6" s="571"/>
      <c r="AD6" s="195" t="s">
        <v>109</v>
      </c>
      <c r="AE6" s="570" t="str">
        <f>IF(AD7&gt;AF7,"○",IF(AD7&lt;AF7,"●",IF(AD7="","","△")))</f>
        <v/>
      </c>
      <c r="AF6" s="571"/>
      <c r="AG6" s="195" t="s">
        <v>109</v>
      </c>
      <c r="AH6" s="570" t="str">
        <f>IF(AG7&gt;AI7,"○",IF(AG7&lt;AI7,"●",IF(AG7="","","△")))</f>
        <v/>
      </c>
      <c r="AI6" s="571"/>
      <c r="AJ6" s="195" t="s">
        <v>109</v>
      </c>
      <c r="AK6" s="570" t="str">
        <f>IF(AJ7&gt;AL7,"○",IF(AJ7&lt;AL7,"●",IF(AJ7="","","△")))</f>
        <v/>
      </c>
      <c r="AL6" s="571"/>
      <c r="AM6" s="195" t="s">
        <v>109</v>
      </c>
      <c r="AN6" s="570" t="str">
        <f>IF(AM7&gt;AO7,"○",IF(AM7&lt;AO7,"●",IF(AM7="","","△")))</f>
        <v/>
      </c>
      <c r="AO6" s="571"/>
      <c r="AP6" s="195" t="s">
        <v>109</v>
      </c>
      <c r="AQ6" s="570" t="str">
        <f>IF(AP7&gt;AR7,"○",IF(AP7&lt;AR7,"●",IF(AP7="","","△")))</f>
        <v/>
      </c>
      <c r="AR6" s="571"/>
      <c r="AS6" s="195" t="s">
        <v>109</v>
      </c>
      <c r="AT6" s="570" t="str">
        <f>IF(AS7&gt;AU7,"○",IF(AS7&lt;AU7,"●",IF(AS7="","","△")))</f>
        <v/>
      </c>
      <c r="AU6" s="571"/>
      <c r="AV6" s="579"/>
      <c r="AW6" s="578">
        <f>COUNTIF($C6:$AU7,"○")</f>
        <v>0</v>
      </c>
      <c r="AX6" s="578">
        <f>COUNTIF($C6:$AU7,"●")</f>
        <v>0</v>
      </c>
      <c r="AY6" s="578">
        <f>COUNTIF($C6:$AU7,"△")</f>
        <v>0</v>
      </c>
      <c r="AZ6" s="576">
        <f>SUM(AS7,AP7,AM7,AJ7,AG7,AD7,AA7,X7,U7,R7,O7,L7,I7,F7,C7)</f>
        <v>0</v>
      </c>
      <c r="BA6" s="576">
        <f>SUM(AU7,AR7,AO7,AL7,AI7,AF7,AC7,Z7,W7,T7,Q7,N7,K7,H7,E7)</f>
        <v>0</v>
      </c>
      <c r="BB6" s="576">
        <f>AZ6-BA6</f>
        <v>0</v>
      </c>
      <c r="BC6" s="577" t="str">
        <f>IF(AND(AW6=0,AX6=0,AY6=0),"",RANK(BE6,BE$4:BE$33))</f>
        <v/>
      </c>
      <c r="BD6" s="373" t="str">
        <f>IF(BG6=0,MAX(C6,F6,I6,L6,O6,R6,U6,X6,AA6,AE6,AD6,AG6,AJ6,AM6,AP6,AS6),"")</f>
        <v/>
      </c>
      <c r="BE6" s="568">
        <f t="shared" ref="BE6" si="10">IF(AND(AW6=0,AX6=0,AY6=0),-99999,100000*AW6+10000*AY6-BF6)</f>
        <v>-99999</v>
      </c>
      <c r="BF6" s="568">
        <f>RANK(BB6,BB$4:BB$33)</f>
        <v>1</v>
      </c>
      <c r="BG6" s="589">
        <f t="shared" ref="BG6" si="11">$BG$2-SUM(BH6:BN7)</f>
        <v>12</v>
      </c>
      <c r="BH6" s="569">
        <f t="shared" ref="BH6:BN6" si="12">COUNTIF($BP6:$CD7,BH$3)</f>
        <v>0</v>
      </c>
      <c r="BI6" s="569">
        <f t="shared" si="12"/>
        <v>0</v>
      </c>
      <c r="BJ6" s="569">
        <f t="shared" si="12"/>
        <v>0</v>
      </c>
      <c r="BK6" s="569">
        <f t="shared" si="12"/>
        <v>0</v>
      </c>
      <c r="BL6" s="569">
        <f t="shared" si="12"/>
        <v>0</v>
      </c>
      <c r="BM6" s="569">
        <f t="shared" si="12"/>
        <v>0</v>
      </c>
      <c r="BN6" s="569">
        <f t="shared" si="12"/>
        <v>0</v>
      </c>
      <c r="BP6" s="568" t="str">
        <f>IF(OR(C6=0,C6="/"),"",MONTH(C6))</f>
        <v/>
      </c>
      <c r="BQ6" s="568" t="str">
        <f>IF(OR(F6=0,F6="/"),"",MONTH(F6))</f>
        <v/>
      </c>
      <c r="BR6" s="568" t="str">
        <f t="shared" ref="BR6" si="13">IF(OR(I6=0,I6="/"),"",MONTH(I6))</f>
        <v/>
      </c>
      <c r="BS6" s="568" t="str">
        <f t="shared" ref="BS6" si="14">IF(OR(L6=0,L6="/"),"",MONTH(L6))</f>
        <v/>
      </c>
      <c r="BT6" s="568" t="str">
        <f>IF(OR(O6=0,O6="/"),"",MONTH(O6))</f>
        <v/>
      </c>
      <c r="BU6" s="568" t="str">
        <f>IF(OR(R6=0,R6="/"),"",MONTH(R6))</f>
        <v/>
      </c>
      <c r="BV6" s="568" t="str">
        <f>IF(OR(U6=0,U6="/"),"",MONTH(U6))</f>
        <v/>
      </c>
      <c r="BW6" s="568" t="str">
        <f t="shared" ref="BW6" si="15">IF(OR(X6=0,X6="/"),"",MONTH(X6))</f>
        <v/>
      </c>
      <c r="BX6" s="568" t="str">
        <f t="shared" ref="BX6" si="16">IF(OR(AA6=0,AA6="/"),"",MONTH(AA6))</f>
        <v/>
      </c>
      <c r="BY6" s="568" t="str">
        <f t="shared" ref="BY6" si="17">IF(OR(AD6=0,AD6="/"),"",MONTH(AD6))</f>
        <v/>
      </c>
      <c r="BZ6" s="568" t="str">
        <f t="shared" ref="BZ6" si="18">IF(OR(AG6=0,AG6="/"),"",MONTH(AG6))</f>
        <v/>
      </c>
      <c r="CA6" s="568" t="str">
        <f>IF(OR(AJ6=0,AJ6="/"),"",MONTH(AJ6))</f>
        <v/>
      </c>
      <c r="CB6" s="568" t="str">
        <f t="shared" ref="CB6" si="19">IF(OR(AM6=0,AM6="/"),"",MONTH(AM6))</f>
        <v/>
      </c>
      <c r="CC6" s="568" t="str">
        <f t="shared" ref="CC6" si="20">IF(OR(AP6=0,AP6="/"),"",MONTH(AP6))</f>
        <v/>
      </c>
      <c r="CD6" s="568" t="str">
        <f t="shared" ref="CD6" si="21">IF(OR(AS6=0,AS6="/"),"",MONTH(AS6))</f>
        <v/>
      </c>
    </row>
    <row r="7" spans="1:84" ht="30" customHeight="1">
      <c r="A7" s="574"/>
      <c r="B7" s="596"/>
      <c r="C7" s="139" t="str">
        <f>IF(H5="","",H5)</f>
        <v/>
      </c>
      <c r="D7" s="137" t="str">
        <f>G5</f>
        <v/>
      </c>
      <c r="E7" s="140" t="str">
        <f>IF(F5="","",F5)</f>
        <v/>
      </c>
      <c r="F7" s="572"/>
      <c r="G7" s="572"/>
      <c r="H7" s="572"/>
      <c r="I7" s="136"/>
      <c r="J7" s="137" t="str">
        <f>IF(I7&gt;="","","－")</f>
        <v/>
      </c>
      <c r="K7" s="138"/>
      <c r="L7" s="136"/>
      <c r="M7" s="137" t="str">
        <f>IF(L7&gt;="","","－")</f>
        <v/>
      </c>
      <c r="N7" s="138"/>
      <c r="O7" s="136"/>
      <c r="P7" s="137" t="str">
        <f>IF(O7&gt;="","","－")</f>
        <v/>
      </c>
      <c r="Q7" s="138"/>
      <c r="R7" s="136"/>
      <c r="S7" s="137" t="str">
        <f>IF(R7&gt;="","","－")</f>
        <v/>
      </c>
      <c r="T7" s="138"/>
      <c r="U7" s="136"/>
      <c r="V7" s="137" t="str">
        <f>IF(U7&gt;="","","－")</f>
        <v/>
      </c>
      <c r="W7" s="138"/>
      <c r="X7" s="136"/>
      <c r="Y7" s="137" t="str">
        <f>IF(X7&gt;="","","－")</f>
        <v/>
      </c>
      <c r="Z7" s="138"/>
      <c r="AA7" s="136"/>
      <c r="AB7" s="137" t="str">
        <f>IF(AA7&gt;="","","－")</f>
        <v/>
      </c>
      <c r="AC7" s="138"/>
      <c r="AD7" s="136"/>
      <c r="AE7" s="137" t="str">
        <f>IF(AD7&gt;="","","－")</f>
        <v/>
      </c>
      <c r="AF7" s="138"/>
      <c r="AG7" s="136"/>
      <c r="AH7" s="137" t="str">
        <f>IF(AG7&gt;="","","－")</f>
        <v/>
      </c>
      <c r="AI7" s="138"/>
      <c r="AJ7" s="136"/>
      <c r="AK7" s="137" t="str">
        <f>IF(AJ7&gt;="","","－")</f>
        <v/>
      </c>
      <c r="AL7" s="138"/>
      <c r="AM7" s="136"/>
      <c r="AN7" s="137" t="str">
        <f>IF(AM7&gt;="","","－")</f>
        <v/>
      </c>
      <c r="AO7" s="138"/>
      <c r="AP7" s="136"/>
      <c r="AQ7" s="137" t="str">
        <f>IF(AP7&gt;="","","－")</f>
        <v/>
      </c>
      <c r="AR7" s="138"/>
      <c r="AS7" s="136"/>
      <c r="AT7" s="137" t="str">
        <f>IF(AS7&gt;="","","－")</f>
        <v/>
      </c>
      <c r="AU7" s="138"/>
      <c r="AV7" s="579"/>
      <c r="AW7" s="578"/>
      <c r="AX7" s="578"/>
      <c r="AY7" s="578"/>
      <c r="AZ7" s="576"/>
      <c r="BA7" s="576"/>
      <c r="BB7" s="576"/>
      <c r="BC7" s="577"/>
      <c r="BD7" s="373"/>
      <c r="BE7" s="568"/>
      <c r="BF7" s="568"/>
      <c r="BG7" s="589"/>
      <c r="BH7" s="569"/>
      <c r="BI7" s="569"/>
      <c r="BJ7" s="569"/>
      <c r="BK7" s="569"/>
      <c r="BL7" s="569"/>
      <c r="BM7" s="569"/>
      <c r="BN7" s="569"/>
      <c r="BP7" s="568"/>
      <c r="BQ7" s="568"/>
      <c r="BR7" s="568"/>
      <c r="BS7" s="568"/>
      <c r="BT7" s="568"/>
      <c r="BU7" s="568"/>
      <c r="BV7" s="568"/>
      <c r="BW7" s="568"/>
      <c r="BX7" s="568"/>
      <c r="BY7" s="568"/>
      <c r="BZ7" s="568"/>
      <c r="CA7" s="568"/>
      <c r="CB7" s="568"/>
      <c r="CC7" s="568"/>
      <c r="CD7" s="568"/>
    </row>
    <row r="8" spans="1:84" ht="30" customHeight="1">
      <c r="A8" s="574">
        <v>3</v>
      </c>
      <c r="B8" s="596" t="str">
        <f>'参加チーム(新人)'!E3</f>
        <v>ペイ・フォワード</v>
      </c>
      <c r="C8" s="194" t="str">
        <f>IF(I4="","",I4)</f>
        <v>/</v>
      </c>
      <c r="D8" s="570" t="str">
        <f>IF(C9&gt;E9,"○",IF(C9&lt;E9,"●",IF(C9="","","△")))</f>
        <v/>
      </c>
      <c r="E8" s="571"/>
      <c r="F8" s="194" t="str">
        <f>IF(I6="","",I6)</f>
        <v>/</v>
      </c>
      <c r="G8" s="570" t="str">
        <f>IF(F9&gt;H9,"○",IF(F9&lt;H9,"●",IF(F9="","","△")))</f>
        <v/>
      </c>
      <c r="H8" s="571"/>
      <c r="I8" s="572"/>
      <c r="J8" s="572"/>
      <c r="K8" s="572"/>
      <c r="L8" s="195" t="s">
        <v>109</v>
      </c>
      <c r="M8" s="570" t="str">
        <f>IF(L9&gt;N9,"○",IF(L9&lt;N9,"●",IF(L9="","","△")))</f>
        <v/>
      </c>
      <c r="N8" s="571"/>
      <c r="O8" s="195" t="s">
        <v>109</v>
      </c>
      <c r="P8" s="570" t="str">
        <f>IF(O9&gt;Q9,"○",IF(O9&lt;Q9,"●",IF(O9="","","△")))</f>
        <v/>
      </c>
      <c r="Q8" s="571"/>
      <c r="R8" s="195" t="s">
        <v>109</v>
      </c>
      <c r="S8" s="570" t="str">
        <f>IF(R9&gt;T9,"○",IF(R9&lt;T9,"●",IF(R9="","","△")))</f>
        <v/>
      </c>
      <c r="T8" s="571"/>
      <c r="U8" s="195" t="s">
        <v>109</v>
      </c>
      <c r="V8" s="570" t="str">
        <f>IF(U9&gt;W9,"○",IF(U9&lt;W9,"●",IF(U9="","","△")))</f>
        <v/>
      </c>
      <c r="W8" s="571"/>
      <c r="X8" s="195" t="s">
        <v>109</v>
      </c>
      <c r="Y8" s="570" t="str">
        <f>IF(X9&gt;Z9,"○",IF(X9&lt;Z9,"●",IF(X9="","","△")))</f>
        <v/>
      </c>
      <c r="Z8" s="571"/>
      <c r="AA8" s="195" t="s">
        <v>109</v>
      </c>
      <c r="AB8" s="570" t="str">
        <f>IF(AA9&gt;AC9,"○",IF(AA9&lt;AC9,"●",IF(AA9="","","△")))</f>
        <v/>
      </c>
      <c r="AC8" s="571"/>
      <c r="AD8" s="195" t="s">
        <v>109</v>
      </c>
      <c r="AE8" s="570" t="str">
        <f>IF(AD9&gt;AF9,"○",IF(AD9&lt;AF9,"●",IF(AD9="","","△")))</f>
        <v/>
      </c>
      <c r="AF8" s="571"/>
      <c r="AG8" s="195" t="s">
        <v>109</v>
      </c>
      <c r="AH8" s="570" t="str">
        <f>IF(AG9&gt;AI9,"○",IF(AG9&lt;AI9,"●",IF(AG9="","","△")))</f>
        <v/>
      </c>
      <c r="AI8" s="571"/>
      <c r="AJ8" s="195" t="s">
        <v>109</v>
      </c>
      <c r="AK8" s="570" t="str">
        <f>IF(AJ9&gt;AL9,"○",IF(AJ9&lt;AL9,"●",IF(AJ9="","","△")))</f>
        <v/>
      </c>
      <c r="AL8" s="571"/>
      <c r="AM8" s="195" t="s">
        <v>109</v>
      </c>
      <c r="AN8" s="570" t="str">
        <f>IF(AM9&gt;AO9,"○",IF(AM9&lt;AO9,"●",IF(AM9="","","△")))</f>
        <v/>
      </c>
      <c r="AO8" s="571"/>
      <c r="AP8" s="195" t="s">
        <v>109</v>
      </c>
      <c r="AQ8" s="570" t="str">
        <f>IF(AP9&gt;AR9,"○",IF(AP9&lt;AR9,"●",IF(AP9="","","△")))</f>
        <v/>
      </c>
      <c r="AR8" s="571"/>
      <c r="AS8" s="195" t="s">
        <v>109</v>
      </c>
      <c r="AT8" s="570" t="str">
        <f>IF(AS9&gt;AU9,"○",IF(AS9&lt;AU9,"●",IF(AS9="","","△")))</f>
        <v/>
      </c>
      <c r="AU8" s="571"/>
      <c r="AV8" s="579"/>
      <c r="AW8" s="578">
        <f>COUNTIF($C8:$AU9,"○")</f>
        <v>0</v>
      </c>
      <c r="AX8" s="578">
        <f>COUNTIF($C8:$AU9,"●")</f>
        <v>0</v>
      </c>
      <c r="AY8" s="578">
        <f>COUNTIF($C8:$AU9,"△")</f>
        <v>0</v>
      </c>
      <c r="AZ8" s="576">
        <f>SUM(AS9,AP9,AM9,AJ9,AG9,AD9,AA9,X9,U9,R9,O9,L9,I9,F9,C9)</f>
        <v>0</v>
      </c>
      <c r="BA8" s="576">
        <f>SUM(AU9,AR9,AO9,AL9,AI9,AF9,AC9,Z9,W9,T9,Q9,N9,K9,H9,E9)</f>
        <v>0</v>
      </c>
      <c r="BB8" s="576">
        <f>AZ8-BA8</f>
        <v>0</v>
      </c>
      <c r="BC8" s="577" t="str">
        <f>IF(AND(AW8=0,AX8=0,AY8=0),"",RANK(BE8,BE$4:BE$33))</f>
        <v/>
      </c>
      <c r="BD8" s="373" t="str">
        <f>IF(BG8=0,MAX(C8,F8,I8,L8,O8,R8,U8,X8,AA8,AE8,AD8,AG8,AJ8,AM8,AP8,AS8),"")</f>
        <v/>
      </c>
      <c r="BE8" s="568">
        <f t="shared" ref="BE8" si="22">IF(AND(AW8=0,AX8=0,AY8=0),-99999,100000*AW8+10000*AY8-BF8)</f>
        <v>-99999</v>
      </c>
      <c r="BF8" s="568">
        <f>RANK(BB8,BB$4:BB$33)</f>
        <v>1</v>
      </c>
      <c r="BG8" s="589">
        <f t="shared" ref="BG8" si="23">$BG$2-SUM(BH8:BN9)</f>
        <v>12</v>
      </c>
      <c r="BH8" s="569">
        <f t="shared" ref="BH8:BN8" si="24">COUNTIF($BP8:$CD9,BH$3)</f>
        <v>0</v>
      </c>
      <c r="BI8" s="569">
        <f t="shared" si="24"/>
        <v>0</v>
      </c>
      <c r="BJ8" s="569">
        <f t="shared" si="24"/>
        <v>0</v>
      </c>
      <c r="BK8" s="569">
        <f t="shared" si="24"/>
        <v>0</v>
      </c>
      <c r="BL8" s="569">
        <f t="shared" si="24"/>
        <v>0</v>
      </c>
      <c r="BM8" s="569">
        <f t="shared" si="24"/>
        <v>0</v>
      </c>
      <c r="BN8" s="569">
        <f t="shared" si="24"/>
        <v>0</v>
      </c>
      <c r="BP8" s="568" t="str">
        <f>IF(OR(C8=0,C8="/"),"",MONTH(C8))</f>
        <v/>
      </c>
      <c r="BQ8" s="568" t="str">
        <f>IF(OR(F8=0,F8="/"),"",MONTH(F8))</f>
        <v/>
      </c>
      <c r="BR8" s="568" t="str">
        <f t="shared" ref="BR8" si="25">IF(OR(I8=0,I8="/"),"",MONTH(I8))</f>
        <v/>
      </c>
      <c r="BS8" s="568" t="str">
        <f t="shared" ref="BS8" si="26">IF(OR(L8=0,L8="/"),"",MONTH(L8))</f>
        <v/>
      </c>
      <c r="BT8" s="568" t="str">
        <f>IF(OR(O8=0,O8="/"),"",MONTH(O8))</f>
        <v/>
      </c>
      <c r="BU8" s="568" t="str">
        <f>IF(OR(R8=0,R8="/"),"",MONTH(R8))</f>
        <v/>
      </c>
      <c r="BV8" s="568" t="str">
        <f>IF(OR(U8=0,U8="/"),"",MONTH(U8))</f>
        <v/>
      </c>
      <c r="BW8" s="568" t="str">
        <f t="shared" ref="BW8" si="27">IF(OR(X8=0,X8="/"),"",MONTH(X8))</f>
        <v/>
      </c>
      <c r="BX8" s="568" t="str">
        <f t="shared" ref="BX8" si="28">IF(OR(AA8=0,AA8="/"),"",MONTH(AA8))</f>
        <v/>
      </c>
      <c r="BY8" s="568" t="str">
        <f t="shared" ref="BY8" si="29">IF(OR(AD8=0,AD8="/"),"",MONTH(AD8))</f>
        <v/>
      </c>
      <c r="BZ8" s="568" t="str">
        <f t="shared" ref="BZ8" si="30">IF(OR(AG8=0,AG8="/"),"",MONTH(AG8))</f>
        <v/>
      </c>
      <c r="CA8" s="568" t="str">
        <f>IF(OR(AJ8=0,AJ8="/"),"",MONTH(AJ8))</f>
        <v/>
      </c>
      <c r="CB8" s="568" t="str">
        <f t="shared" ref="CB8" si="31">IF(OR(AM8=0,AM8="/"),"",MONTH(AM8))</f>
        <v/>
      </c>
      <c r="CC8" s="568" t="str">
        <f t="shared" ref="CC8" si="32">IF(OR(AP8=0,AP8="/"),"",MONTH(AP8))</f>
        <v/>
      </c>
      <c r="CD8" s="568" t="str">
        <f t="shared" ref="CD8" si="33">IF(OR(AS8=0,AS8="/"),"",MONTH(AS8))</f>
        <v/>
      </c>
    </row>
    <row r="9" spans="1:84" ht="30" customHeight="1">
      <c r="A9" s="574"/>
      <c r="B9" s="596"/>
      <c r="C9" s="139" t="str">
        <f>IF(K5="","",K5)</f>
        <v/>
      </c>
      <c r="D9" s="137" t="str">
        <f>J5</f>
        <v/>
      </c>
      <c r="E9" s="140" t="str">
        <f>IF(I5="","",I5)</f>
        <v/>
      </c>
      <c r="F9" s="139" t="str">
        <f>IF(K7="","",K7)</f>
        <v/>
      </c>
      <c r="G9" s="137" t="str">
        <f>J7</f>
        <v/>
      </c>
      <c r="H9" s="140" t="str">
        <f>IF(I7="","",I7)</f>
        <v/>
      </c>
      <c r="I9" s="572"/>
      <c r="J9" s="572"/>
      <c r="K9" s="572"/>
      <c r="L9" s="136"/>
      <c r="M9" s="137" t="str">
        <f>IF(L9&gt;="","","－")</f>
        <v/>
      </c>
      <c r="N9" s="138"/>
      <c r="O9" s="136"/>
      <c r="P9" s="137" t="str">
        <f>IF(O9&gt;="","","－")</f>
        <v/>
      </c>
      <c r="Q9" s="138"/>
      <c r="R9" s="136"/>
      <c r="S9" s="137" t="str">
        <f>IF(R9&gt;="","","－")</f>
        <v/>
      </c>
      <c r="T9" s="138"/>
      <c r="U9" s="136"/>
      <c r="V9" s="137" t="str">
        <f>IF(U9&gt;="","","－")</f>
        <v/>
      </c>
      <c r="W9" s="138"/>
      <c r="X9" s="136"/>
      <c r="Y9" s="137" t="str">
        <f>IF(X9&gt;="","","－")</f>
        <v/>
      </c>
      <c r="Z9" s="138"/>
      <c r="AA9" s="136"/>
      <c r="AB9" s="137" t="str">
        <f>IF(AA9&gt;="","","－")</f>
        <v/>
      </c>
      <c r="AC9" s="138"/>
      <c r="AD9" s="136"/>
      <c r="AE9" s="137" t="str">
        <f>IF(AD9&gt;="","","－")</f>
        <v/>
      </c>
      <c r="AF9" s="138"/>
      <c r="AG9" s="136"/>
      <c r="AH9" s="137" t="str">
        <f>IF(AG9&gt;="","","－")</f>
        <v/>
      </c>
      <c r="AI9" s="138"/>
      <c r="AJ9" s="136"/>
      <c r="AK9" s="137" t="str">
        <f>IF(AJ9&gt;="","","－")</f>
        <v/>
      </c>
      <c r="AL9" s="138"/>
      <c r="AM9" s="136"/>
      <c r="AN9" s="137" t="str">
        <f>IF(AM9&gt;="","","－")</f>
        <v/>
      </c>
      <c r="AO9" s="138"/>
      <c r="AP9" s="136"/>
      <c r="AQ9" s="137" t="str">
        <f>IF(AP9&gt;="","","－")</f>
        <v/>
      </c>
      <c r="AR9" s="138"/>
      <c r="AS9" s="136"/>
      <c r="AT9" s="137" t="str">
        <f>IF(AS9&gt;="","","－")</f>
        <v/>
      </c>
      <c r="AU9" s="138"/>
      <c r="AV9" s="579"/>
      <c r="AW9" s="578"/>
      <c r="AX9" s="578"/>
      <c r="AY9" s="578"/>
      <c r="AZ9" s="576"/>
      <c r="BA9" s="576"/>
      <c r="BB9" s="576"/>
      <c r="BC9" s="577"/>
      <c r="BD9" s="373"/>
      <c r="BE9" s="568"/>
      <c r="BF9" s="568"/>
      <c r="BG9" s="589"/>
      <c r="BH9" s="569"/>
      <c r="BI9" s="569"/>
      <c r="BJ9" s="569"/>
      <c r="BK9" s="569"/>
      <c r="BL9" s="569"/>
      <c r="BM9" s="569"/>
      <c r="BN9" s="569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</row>
    <row r="10" spans="1:84" ht="30" customHeight="1">
      <c r="A10" s="574">
        <v>4</v>
      </c>
      <c r="B10" s="596" t="str">
        <f>'参加チーム(新人)'!E4</f>
        <v>緑ヶ丘ウィングス</v>
      </c>
      <c r="C10" s="194" t="str">
        <f>IF(L4="","",L4)</f>
        <v>/</v>
      </c>
      <c r="D10" s="570" t="str">
        <f>IF(C11&gt;E11,"○",IF(C11&lt;E11,"●",IF(C11="","","△")))</f>
        <v/>
      </c>
      <c r="E10" s="571"/>
      <c r="F10" s="194" t="str">
        <f>IF(L6="","",L6)</f>
        <v>/</v>
      </c>
      <c r="G10" s="570" t="str">
        <f>IF(F11&gt;H11,"○",IF(F11&lt;H11,"●",IF(F11="","","△")))</f>
        <v/>
      </c>
      <c r="H10" s="571"/>
      <c r="I10" s="194" t="str">
        <f>IF(L8="","",L8)</f>
        <v>/</v>
      </c>
      <c r="J10" s="570" t="str">
        <f>IF(I11&gt;K11,"○",IF(I11&lt;K11,"●",IF(I11="","","△")))</f>
        <v/>
      </c>
      <c r="K10" s="571"/>
      <c r="L10" s="572"/>
      <c r="M10" s="572"/>
      <c r="N10" s="572"/>
      <c r="O10" s="195" t="s">
        <v>109</v>
      </c>
      <c r="P10" s="570" t="str">
        <f>IF(O11&gt;Q11,"○",IF(O11&lt;Q11,"●",IF(O11="","","△")))</f>
        <v/>
      </c>
      <c r="Q10" s="571"/>
      <c r="R10" s="195" t="s">
        <v>109</v>
      </c>
      <c r="S10" s="570" t="str">
        <f>IF(R11&gt;T11,"○",IF(R11&lt;T11,"●",IF(R11="","","△")))</f>
        <v/>
      </c>
      <c r="T10" s="571"/>
      <c r="U10" s="195" t="s">
        <v>109</v>
      </c>
      <c r="V10" s="570" t="str">
        <f>IF(U11&gt;W11,"○",IF(U11&lt;W11,"●",IF(U11="","","△")))</f>
        <v/>
      </c>
      <c r="W10" s="571"/>
      <c r="X10" s="195" t="s">
        <v>109</v>
      </c>
      <c r="Y10" s="570" t="str">
        <f>IF(X11&gt;Z11,"○",IF(X11&lt;Z11,"●",IF(X11="","","△")))</f>
        <v/>
      </c>
      <c r="Z10" s="571"/>
      <c r="AA10" s="195" t="s">
        <v>109</v>
      </c>
      <c r="AB10" s="570" t="str">
        <f>IF(AA11&gt;AC11,"○",IF(AA11&lt;AC11,"●",IF(AA11="","","△")))</f>
        <v/>
      </c>
      <c r="AC10" s="571"/>
      <c r="AD10" s="195" t="s">
        <v>109</v>
      </c>
      <c r="AE10" s="570" t="str">
        <f>IF(AD11&gt;AF11,"○",IF(AD11&lt;AF11,"●",IF(AD11="","","△")))</f>
        <v/>
      </c>
      <c r="AF10" s="571"/>
      <c r="AG10" s="195" t="s">
        <v>109</v>
      </c>
      <c r="AH10" s="570" t="str">
        <f>IF(AG11&gt;AI11,"○",IF(AG11&lt;AI11,"●",IF(AG11="","","△")))</f>
        <v/>
      </c>
      <c r="AI10" s="571"/>
      <c r="AJ10" s="195" t="s">
        <v>109</v>
      </c>
      <c r="AK10" s="570" t="str">
        <f>IF(AJ11&gt;AL11,"○",IF(AJ11&lt;AL11,"●",IF(AJ11="","","△")))</f>
        <v/>
      </c>
      <c r="AL10" s="571"/>
      <c r="AM10" s="195" t="s">
        <v>109</v>
      </c>
      <c r="AN10" s="570" t="str">
        <f>IF(AM11&gt;AO11,"○",IF(AM11&lt;AO11,"●",IF(AM11="","","△")))</f>
        <v/>
      </c>
      <c r="AO10" s="571"/>
      <c r="AP10" s="195" t="s">
        <v>109</v>
      </c>
      <c r="AQ10" s="570" t="str">
        <f>IF(AP11&gt;AR11,"○",IF(AP11&lt;AR11,"●",IF(AP11="","","△")))</f>
        <v/>
      </c>
      <c r="AR10" s="571"/>
      <c r="AS10" s="195" t="s">
        <v>109</v>
      </c>
      <c r="AT10" s="570" t="str">
        <f>IF(AS11&gt;AU11,"○",IF(AS11&lt;AU11,"●",IF(AS11="","","△")))</f>
        <v/>
      </c>
      <c r="AU10" s="571"/>
      <c r="AV10" s="579"/>
      <c r="AW10" s="578">
        <f>COUNTIF($C10:$AU11,"○")</f>
        <v>0</v>
      </c>
      <c r="AX10" s="578">
        <f>COUNTIF($C10:$AU11,"●")</f>
        <v>0</v>
      </c>
      <c r="AY10" s="578">
        <f>COUNTIF($C10:$AU11,"△")</f>
        <v>0</v>
      </c>
      <c r="AZ10" s="576">
        <f>SUM(AS11,AP11,AM11,AJ11,AG11,AD11,AA11,X11,U11,R11,O11,L11,I11,F11,C11)</f>
        <v>0</v>
      </c>
      <c r="BA10" s="576">
        <f>SUM(AU11,AR11,AO11,AL11,AI11,AF11,AC11,Z11,W11,T11,Q11,N11,K11,H11,E11)</f>
        <v>0</v>
      </c>
      <c r="BB10" s="576">
        <f>AZ10-BA10</f>
        <v>0</v>
      </c>
      <c r="BC10" s="577" t="str">
        <f>IF(AND(AW10=0,AX10=0,AY10=0),"",RANK(BE10,BE$4:BE$33))</f>
        <v/>
      </c>
      <c r="BD10" s="373" t="str">
        <f>IF(BG10=0,MAX(C10,F10,I10,L10,O10,R10,U10,X10,AA10,AE10,AD10,AG10,AJ10,AM10,AP10,AS10),"")</f>
        <v/>
      </c>
      <c r="BE10" s="568">
        <f t="shared" ref="BE10" si="34">IF(AND(AW10=0,AX10=0,AY10=0),-99999,100000*AW10+10000*AY10-BF10)</f>
        <v>-99999</v>
      </c>
      <c r="BF10" s="568">
        <f>RANK(BB10,BB$4:BB$33)</f>
        <v>1</v>
      </c>
      <c r="BG10" s="589">
        <f t="shared" ref="BG10" si="35">$BG$2-SUM(BH10:BN11)</f>
        <v>12</v>
      </c>
      <c r="BH10" s="569">
        <f t="shared" ref="BH10:BN10" si="36">COUNTIF($BP10:$CD11,BH$3)</f>
        <v>0</v>
      </c>
      <c r="BI10" s="569">
        <f t="shared" si="36"/>
        <v>0</v>
      </c>
      <c r="BJ10" s="569">
        <f t="shared" si="36"/>
        <v>0</v>
      </c>
      <c r="BK10" s="569">
        <f t="shared" si="36"/>
        <v>0</v>
      </c>
      <c r="BL10" s="569">
        <f t="shared" si="36"/>
        <v>0</v>
      </c>
      <c r="BM10" s="569">
        <f t="shared" si="36"/>
        <v>0</v>
      </c>
      <c r="BN10" s="569">
        <f t="shared" si="36"/>
        <v>0</v>
      </c>
      <c r="BP10" s="568" t="str">
        <f t="shared" ref="BP10" si="37">IF(OR(C10=0,C10="/"),"",MONTH(C10))</f>
        <v/>
      </c>
      <c r="BQ10" s="568" t="str">
        <f t="shared" ref="BQ10" si="38">IF(OR(F10=0,F10="/"),"",MONTH(F10))</f>
        <v/>
      </c>
      <c r="BR10" s="568" t="str">
        <f t="shared" ref="BR10" si="39">IF(OR(I10=0,I10="/"),"",MONTH(I10))</f>
        <v/>
      </c>
      <c r="BS10" s="568" t="str">
        <f t="shared" ref="BS10" si="40">IF(OR(L10=0,L10="/"),"",MONTH(L10))</f>
        <v/>
      </c>
      <c r="BT10" s="568" t="str">
        <f t="shared" ref="BT10" si="41">IF(OR(O10=0,O10="/"),"",MONTH(O10))</f>
        <v/>
      </c>
      <c r="BU10" s="568" t="str">
        <f t="shared" ref="BU10" si="42">IF(OR(R10=0,R10="/"),"",MONTH(R10))</f>
        <v/>
      </c>
      <c r="BV10" s="568" t="str">
        <f t="shared" ref="BV10" si="43">IF(OR(U10=0,U10="/"),"",MONTH(U10))</f>
        <v/>
      </c>
      <c r="BW10" s="568" t="str">
        <f t="shared" ref="BW10" si="44">IF(OR(X10=0,X10="/"),"",MONTH(X10))</f>
        <v/>
      </c>
      <c r="BX10" s="568" t="str">
        <f t="shared" ref="BX10" si="45">IF(OR(AA10=0,AA10="/"),"",MONTH(AA10))</f>
        <v/>
      </c>
      <c r="BY10" s="568" t="str">
        <f t="shared" ref="BY10" si="46">IF(OR(AD10=0,AD10="/"),"",MONTH(AD10))</f>
        <v/>
      </c>
      <c r="BZ10" s="568" t="str">
        <f t="shared" ref="BZ10" si="47">IF(OR(AG10=0,AG10="/"),"",MONTH(AG10))</f>
        <v/>
      </c>
      <c r="CA10" s="568" t="str">
        <f t="shared" ref="CA10" si="48">IF(OR(AJ10=0,AJ10="/"),"",MONTH(AJ10))</f>
        <v/>
      </c>
      <c r="CB10" s="568" t="str">
        <f t="shared" ref="CB10" si="49">IF(OR(AM10=0,AM10="/"),"",MONTH(AM10))</f>
        <v/>
      </c>
      <c r="CC10" s="568" t="str">
        <f t="shared" ref="CC10" si="50">IF(OR(AP10=0,AP10="/"),"",MONTH(AP10))</f>
        <v/>
      </c>
      <c r="CD10" s="568" t="str">
        <f t="shared" ref="CD10" si="51">IF(OR(AS10=0,AS10="/"),"",MONTH(AS10))</f>
        <v/>
      </c>
    </row>
    <row r="11" spans="1:84" ht="30" customHeight="1">
      <c r="A11" s="574"/>
      <c r="B11" s="596"/>
      <c r="C11" s="139" t="str">
        <f>IF(N5="","",N5)</f>
        <v/>
      </c>
      <c r="D11" s="137" t="str">
        <f>M5</f>
        <v/>
      </c>
      <c r="E11" s="140" t="str">
        <f>IF(L5="","",L5)</f>
        <v/>
      </c>
      <c r="F11" s="139" t="str">
        <f>IF(N7="","",N7)</f>
        <v/>
      </c>
      <c r="G11" s="137" t="str">
        <f>M7</f>
        <v/>
      </c>
      <c r="H11" s="140" t="str">
        <f>IF(L7="","",L7)</f>
        <v/>
      </c>
      <c r="I11" s="139" t="str">
        <f>IF(N9="","",N9)</f>
        <v/>
      </c>
      <c r="J11" s="137" t="str">
        <f>M9</f>
        <v/>
      </c>
      <c r="K11" s="140" t="str">
        <f>IF(L9="","",L9)</f>
        <v/>
      </c>
      <c r="L11" s="572"/>
      <c r="M11" s="572"/>
      <c r="N11" s="572"/>
      <c r="O11" s="136"/>
      <c r="P11" s="137" t="str">
        <f>IF(O11&gt;="","","－")</f>
        <v/>
      </c>
      <c r="Q11" s="138"/>
      <c r="R11" s="136"/>
      <c r="S11" s="137" t="str">
        <f>IF(R11&gt;="","","－")</f>
        <v/>
      </c>
      <c r="T11" s="138"/>
      <c r="U11" s="136"/>
      <c r="V11" s="137" t="str">
        <f>IF(U11&gt;="","","－")</f>
        <v/>
      </c>
      <c r="W11" s="138"/>
      <c r="X11" s="136"/>
      <c r="Y11" s="137" t="str">
        <f>IF(X11&gt;="","","－")</f>
        <v/>
      </c>
      <c r="Z11" s="138"/>
      <c r="AA11" s="136"/>
      <c r="AB11" s="137" t="str">
        <f>IF(AA11&gt;="","","－")</f>
        <v/>
      </c>
      <c r="AC11" s="138"/>
      <c r="AD11" s="136"/>
      <c r="AE11" s="137" t="str">
        <f>IF(AD11&gt;="","","－")</f>
        <v/>
      </c>
      <c r="AF11" s="138"/>
      <c r="AG11" s="136"/>
      <c r="AH11" s="137" t="str">
        <f>IF(AG11&gt;="","","－")</f>
        <v/>
      </c>
      <c r="AI11" s="138"/>
      <c r="AJ11" s="136"/>
      <c r="AK11" s="137" t="str">
        <f>IF(AJ11&gt;="","","－")</f>
        <v/>
      </c>
      <c r="AL11" s="138"/>
      <c r="AM11" s="136"/>
      <c r="AN11" s="137" t="str">
        <f>IF(AM11&gt;="","","－")</f>
        <v/>
      </c>
      <c r="AO11" s="138"/>
      <c r="AP11" s="136"/>
      <c r="AQ11" s="137" t="str">
        <f>IF(AP11&gt;="","","－")</f>
        <v/>
      </c>
      <c r="AR11" s="138"/>
      <c r="AS11" s="136"/>
      <c r="AT11" s="137" t="str">
        <f>IF(AS11&gt;="","","－")</f>
        <v/>
      </c>
      <c r="AU11" s="138"/>
      <c r="AV11" s="579"/>
      <c r="AW11" s="578"/>
      <c r="AX11" s="578"/>
      <c r="AY11" s="578"/>
      <c r="AZ11" s="576"/>
      <c r="BA11" s="576"/>
      <c r="BB11" s="576"/>
      <c r="BC11" s="577"/>
      <c r="BD11" s="373"/>
      <c r="BE11" s="568"/>
      <c r="BF11" s="568"/>
      <c r="BG11" s="589"/>
      <c r="BH11" s="569"/>
      <c r="BI11" s="569"/>
      <c r="BJ11" s="569"/>
      <c r="BK11" s="569"/>
      <c r="BL11" s="569"/>
      <c r="BM11" s="569"/>
      <c r="BN11" s="569"/>
      <c r="BP11" s="568"/>
      <c r="BQ11" s="568"/>
      <c r="BR11" s="568"/>
      <c r="BS11" s="568"/>
      <c r="BT11" s="568"/>
      <c r="BU11" s="568"/>
      <c r="BV11" s="568"/>
      <c r="BW11" s="568"/>
      <c r="BX11" s="568"/>
      <c r="BY11" s="568"/>
      <c r="BZ11" s="568"/>
      <c r="CA11" s="568"/>
      <c r="CB11" s="568"/>
      <c r="CC11" s="568"/>
      <c r="CD11" s="568"/>
    </row>
    <row r="12" spans="1:84" ht="30" customHeight="1">
      <c r="A12" s="574">
        <v>5</v>
      </c>
      <c r="B12" s="596" t="str">
        <f>'参加チーム(新人)'!E5</f>
        <v>神の倉ホワイトレッズ</v>
      </c>
      <c r="C12" s="194" t="str">
        <f>IF(O4="","",O4)</f>
        <v>/</v>
      </c>
      <c r="D12" s="570" t="str">
        <f>IF(C13&gt;E13,"○",IF(C13&lt;E13,"●",IF(C13="","","△")))</f>
        <v/>
      </c>
      <c r="E12" s="571"/>
      <c r="F12" s="194" t="str">
        <f>IF(O6="","",O6)</f>
        <v>/</v>
      </c>
      <c r="G12" s="570" t="str">
        <f>IF(F13&gt;H13,"○",IF(F13&lt;H13,"●",IF(F13="","","△")))</f>
        <v/>
      </c>
      <c r="H12" s="571"/>
      <c r="I12" s="194" t="str">
        <f>IF(O8="","",O8)</f>
        <v>/</v>
      </c>
      <c r="J12" s="570" t="str">
        <f>IF(I13&gt;K13,"○",IF(I13&lt;K13,"●",IF(I13="","","△")))</f>
        <v/>
      </c>
      <c r="K12" s="571"/>
      <c r="L12" s="194" t="str">
        <f>IF(O10="","",O10)</f>
        <v>/</v>
      </c>
      <c r="M12" s="570" t="str">
        <f>IF(L13&gt;N13,"○",IF(L13&lt;N13,"●",IF(L13="","","△")))</f>
        <v/>
      </c>
      <c r="N12" s="571"/>
      <c r="O12" s="572"/>
      <c r="P12" s="572"/>
      <c r="Q12" s="572"/>
      <c r="R12" s="195" t="s">
        <v>109</v>
      </c>
      <c r="S12" s="570" t="str">
        <f>IF(R13&gt;T13,"○",IF(R13&lt;T13,"●",IF(R13="","","△")))</f>
        <v/>
      </c>
      <c r="T12" s="571"/>
      <c r="U12" s="195" t="s">
        <v>109</v>
      </c>
      <c r="V12" s="570" t="str">
        <f>IF(U13&gt;W13,"○",IF(U13&lt;W13,"●",IF(U13="","","△")))</f>
        <v/>
      </c>
      <c r="W12" s="571"/>
      <c r="X12" s="195" t="s">
        <v>109</v>
      </c>
      <c r="Y12" s="570" t="str">
        <f>IF(X13&gt;Z13,"○",IF(X13&lt;Z13,"●",IF(X13="","","△")))</f>
        <v/>
      </c>
      <c r="Z12" s="571"/>
      <c r="AA12" s="195" t="s">
        <v>109</v>
      </c>
      <c r="AB12" s="570" t="str">
        <f>IF(AA13&gt;AC13,"○",IF(AA13&lt;AC13,"●",IF(AA13="","","△")))</f>
        <v/>
      </c>
      <c r="AC12" s="571"/>
      <c r="AD12" s="195" t="s">
        <v>109</v>
      </c>
      <c r="AE12" s="570" t="str">
        <f>IF(AD13&gt;AF13,"○",IF(AD13&lt;AF13,"●",IF(AD13="","","△")))</f>
        <v/>
      </c>
      <c r="AF12" s="571"/>
      <c r="AG12" s="195" t="s">
        <v>109</v>
      </c>
      <c r="AH12" s="570" t="str">
        <f>IF(AG13&gt;AI13,"○",IF(AG13&lt;AI13,"●",IF(AG13="","","△")))</f>
        <v/>
      </c>
      <c r="AI12" s="571"/>
      <c r="AJ12" s="195" t="s">
        <v>109</v>
      </c>
      <c r="AK12" s="570" t="str">
        <f>IF(AJ13&gt;AL13,"○",IF(AJ13&lt;AL13,"●",IF(AJ13="","","△")))</f>
        <v/>
      </c>
      <c r="AL12" s="571"/>
      <c r="AM12" s="195" t="s">
        <v>109</v>
      </c>
      <c r="AN12" s="570" t="str">
        <f>IF(AM13&gt;AO13,"○",IF(AM13&lt;AO13,"●",IF(AM13="","","△")))</f>
        <v/>
      </c>
      <c r="AO12" s="571"/>
      <c r="AP12" s="195" t="s">
        <v>109</v>
      </c>
      <c r="AQ12" s="570" t="str">
        <f>IF(AP13&gt;AR13,"○",IF(AP13&lt;AR13,"●",IF(AP13="","","△")))</f>
        <v/>
      </c>
      <c r="AR12" s="571"/>
      <c r="AS12" s="195" t="s">
        <v>109</v>
      </c>
      <c r="AT12" s="570" t="str">
        <f>IF(AS13&gt;AU13,"○",IF(AS13&lt;AU13,"●",IF(AS13="","","△")))</f>
        <v/>
      </c>
      <c r="AU12" s="571"/>
      <c r="AV12" s="579"/>
      <c r="AW12" s="578">
        <f>COUNTIF($C12:$AU13,"○")</f>
        <v>0</v>
      </c>
      <c r="AX12" s="578">
        <f>COUNTIF($C12:$AU13,"●")</f>
        <v>0</v>
      </c>
      <c r="AY12" s="578">
        <f>COUNTIF($C12:$AU13,"△")</f>
        <v>0</v>
      </c>
      <c r="AZ12" s="576">
        <f>SUM(AS13,AP13,AM13,AJ13,AG13,AD13,AA13,X13,U13,R13,O13,L13,I13,F13,C13)</f>
        <v>0</v>
      </c>
      <c r="BA12" s="576">
        <f>SUM(AU13,AR13,AO13,AL13,AI13,AF13,AC13,Z13,W13,T13,Q13,N13,K13,H13,E13)</f>
        <v>0</v>
      </c>
      <c r="BB12" s="576">
        <f>AZ12-BA12</f>
        <v>0</v>
      </c>
      <c r="BC12" s="577" t="str">
        <f>IF(AND(AW12=0,AX12=0,AY12=0),"",RANK(BE12,BE$4:BE$33))</f>
        <v/>
      </c>
      <c r="BD12" s="373" t="str">
        <f>IF(BG12=0,MAX(C12,F12,I12,L12,O12,R12,U12,X12,AA12,AE12,AD12,AG12,AJ12,AM12,AP12,AS12),"")</f>
        <v/>
      </c>
      <c r="BE12" s="568">
        <f t="shared" ref="BE12" si="52">IF(AND(AW12=0,AX12=0,AY12=0),-99999,100000*AW12+10000*AY12-BF12)</f>
        <v>-99999</v>
      </c>
      <c r="BF12" s="568">
        <f>RANK(BB12,BB$4:BB$33)</f>
        <v>1</v>
      </c>
      <c r="BG12" s="589">
        <f t="shared" ref="BG12" si="53">$BG$2-SUM(BH12:BN13)</f>
        <v>12</v>
      </c>
      <c r="BH12" s="569">
        <f t="shared" ref="BH12:BN12" si="54">COUNTIF($BP12:$CD13,BH$3)</f>
        <v>0</v>
      </c>
      <c r="BI12" s="569">
        <f t="shared" si="54"/>
        <v>0</v>
      </c>
      <c r="BJ12" s="569">
        <f t="shared" si="54"/>
        <v>0</v>
      </c>
      <c r="BK12" s="569">
        <f t="shared" si="54"/>
        <v>0</v>
      </c>
      <c r="BL12" s="569">
        <f t="shared" si="54"/>
        <v>0</v>
      </c>
      <c r="BM12" s="569">
        <f t="shared" si="54"/>
        <v>0</v>
      </c>
      <c r="BN12" s="569">
        <f t="shared" si="54"/>
        <v>0</v>
      </c>
      <c r="BP12" s="568" t="str">
        <f t="shared" ref="BP12" si="55">IF(OR(C12=0,C12="/"),"",MONTH(C12))</f>
        <v/>
      </c>
      <c r="BQ12" s="568" t="str">
        <f t="shared" ref="BQ12" si="56">IF(OR(F12=0,F12="/"),"",MONTH(F12))</f>
        <v/>
      </c>
      <c r="BR12" s="568" t="str">
        <f t="shared" ref="BR12" si="57">IF(OR(I12=0,I12="/"),"",MONTH(I12))</f>
        <v/>
      </c>
      <c r="BS12" s="568" t="str">
        <f t="shared" ref="BS12" si="58">IF(OR(L12=0,L12="/"),"",MONTH(L12))</f>
        <v/>
      </c>
      <c r="BT12" s="568" t="str">
        <f t="shared" ref="BT12" si="59">IF(OR(O12=0,O12="/"),"",MONTH(O12))</f>
        <v/>
      </c>
      <c r="BU12" s="568" t="str">
        <f t="shared" ref="BU12" si="60">IF(OR(R12=0,R12="/"),"",MONTH(R12))</f>
        <v/>
      </c>
      <c r="BV12" s="568" t="str">
        <f t="shared" ref="BV12" si="61">IF(OR(U12=0,U12="/"),"",MONTH(U12))</f>
        <v/>
      </c>
      <c r="BW12" s="568" t="str">
        <f t="shared" ref="BW12" si="62">IF(OR(X12=0,X12="/"),"",MONTH(X12))</f>
        <v/>
      </c>
      <c r="BX12" s="568" t="str">
        <f t="shared" ref="BX12" si="63">IF(OR(AA12=0,AA12="/"),"",MONTH(AA12))</f>
        <v/>
      </c>
      <c r="BY12" s="568" t="str">
        <f t="shared" ref="BY12" si="64">IF(OR(AD12=0,AD12="/"),"",MONTH(AD12))</f>
        <v/>
      </c>
      <c r="BZ12" s="568" t="str">
        <f t="shared" ref="BZ12" si="65">IF(OR(AG12=0,AG12="/"),"",MONTH(AG12))</f>
        <v/>
      </c>
      <c r="CA12" s="568" t="str">
        <f t="shared" ref="CA12" si="66">IF(OR(AJ12=0,AJ12="/"),"",MONTH(AJ12))</f>
        <v/>
      </c>
      <c r="CB12" s="568" t="str">
        <f t="shared" ref="CB12" si="67">IF(OR(AM12=0,AM12="/"),"",MONTH(AM12))</f>
        <v/>
      </c>
      <c r="CC12" s="568" t="str">
        <f t="shared" ref="CC12" si="68">IF(OR(AP12=0,AP12="/"),"",MONTH(AP12))</f>
        <v/>
      </c>
      <c r="CD12" s="568" t="str">
        <f t="shared" ref="CD12" si="69">IF(OR(AS12=0,AS12="/"),"",MONTH(AS12))</f>
        <v/>
      </c>
    </row>
    <row r="13" spans="1:84" ht="30" customHeight="1">
      <c r="A13" s="574"/>
      <c r="B13" s="596"/>
      <c r="C13" s="139" t="str">
        <f>IF(Q5="","",Q5)</f>
        <v/>
      </c>
      <c r="D13" s="137" t="str">
        <f>P5</f>
        <v/>
      </c>
      <c r="E13" s="140" t="str">
        <f>IF(O5="","",O5)</f>
        <v/>
      </c>
      <c r="F13" s="139" t="str">
        <f>IF(Q7="","",Q7)</f>
        <v/>
      </c>
      <c r="G13" s="137" t="str">
        <f>P7</f>
        <v/>
      </c>
      <c r="H13" s="140" t="str">
        <f>IF(O7="","",O7)</f>
        <v/>
      </c>
      <c r="I13" s="139" t="str">
        <f>IF(Q9="","",Q9)</f>
        <v/>
      </c>
      <c r="J13" s="137" t="str">
        <f>P9</f>
        <v/>
      </c>
      <c r="K13" s="140" t="str">
        <f>IF(O9="","",O9)</f>
        <v/>
      </c>
      <c r="L13" s="139" t="str">
        <f>IF(Q11="","",Q11)</f>
        <v/>
      </c>
      <c r="M13" s="137" t="str">
        <f>P11</f>
        <v/>
      </c>
      <c r="N13" s="140" t="str">
        <f>IF(O11="","",O11)</f>
        <v/>
      </c>
      <c r="O13" s="572"/>
      <c r="P13" s="572"/>
      <c r="Q13" s="572"/>
      <c r="R13" s="136"/>
      <c r="S13" s="137" t="str">
        <f>IF(R13&gt;="","","－")</f>
        <v/>
      </c>
      <c r="T13" s="138"/>
      <c r="U13" s="136"/>
      <c r="V13" s="137" t="str">
        <f>IF(U13&gt;="","","－")</f>
        <v/>
      </c>
      <c r="W13" s="138"/>
      <c r="X13" s="136"/>
      <c r="Y13" s="137" t="str">
        <f>IF(X13&gt;="","","－")</f>
        <v/>
      </c>
      <c r="Z13" s="138"/>
      <c r="AA13" s="136"/>
      <c r="AB13" s="137" t="str">
        <f>IF(AA13&gt;="","","－")</f>
        <v/>
      </c>
      <c r="AC13" s="138"/>
      <c r="AD13" s="136"/>
      <c r="AE13" s="137" t="str">
        <f>IF(AD13&gt;="","","－")</f>
        <v/>
      </c>
      <c r="AF13" s="138"/>
      <c r="AG13" s="136"/>
      <c r="AH13" s="137" t="str">
        <f>IF(AG13&gt;="","","－")</f>
        <v/>
      </c>
      <c r="AI13" s="138"/>
      <c r="AJ13" s="136"/>
      <c r="AK13" s="137" t="str">
        <f>IF(AJ13&gt;="","","－")</f>
        <v/>
      </c>
      <c r="AL13" s="138"/>
      <c r="AM13" s="136"/>
      <c r="AN13" s="137" t="str">
        <f>IF(AM13&gt;="","","－")</f>
        <v/>
      </c>
      <c r="AO13" s="138"/>
      <c r="AP13" s="136"/>
      <c r="AQ13" s="137" t="str">
        <f>IF(AP13&gt;="","","－")</f>
        <v/>
      </c>
      <c r="AR13" s="138"/>
      <c r="AS13" s="136"/>
      <c r="AT13" s="137" t="str">
        <f>IF(AS13&gt;="","","－")</f>
        <v/>
      </c>
      <c r="AU13" s="138"/>
      <c r="AV13" s="579"/>
      <c r="AW13" s="578"/>
      <c r="AX13" s="578"/>
      <c r="AY13" s="578"/>
      <c r="AZ13" s="576"/>
      <c r="BA13" s="576"/>
      <c r="BB13" s="576"/>
      <c r="BC13" s="577"/>
      <c r="BD13" s="373"/>
      <c r="BE13" s="568"/>
      <c r="BF13" s="568"/>
      <c r="BG13" s="589"/>
      <c r="BH13" s="569"/>
      <c r="BI13" s="569"/>
      <c r="BJ13" s="569"/>
      <c r="BK13" s="569"/>
      <c r="BL13" s="569"/>
      <c r="BM13" s="569"/>
      <c r="BN13" s="569"/>
      <c r="BP13" s="568"/>
      <c r="BQ13" s="568"/>
      <c r="BR13" s="568"/>
      <c r="BS13" s="568"/>
      <c r="BT13" s="568"/>
      <c r="BU13" s="568"/>
      <c r="BV13" s="568"/>
      <c r="BW13" s="568"/>
      <c r="BX13" s="568"/>
      <c r="BY13" s="568"/>
      <c r="BZ13" s="568"/>
      <c r="CA13" s="568"/>
      <c r="CB13" s="568"/>
      <c r="CC13" s="568"/>
      <c r="CD13" s="568"/>
    </row>
    <row r="14" spans="1:84" ht="30" customHeight="1">
      <c r="A14" s="574">
        <v>6</v>
      </c>
      <c r="B14" s="596" t="str">
        <f>'参加チーム(新人)'!E6</f>
        <v>Ｐ－Ｂｏｙ’s</v>
      </c>
      <c r="C14" s="194" t="str">
        <f>IF(R4="","",R4)</f>
        <v>/</v>
      </c>
      <c r="D14" s="570" t="str">
        <f>IF(C15&gt;E15,"○",IF(C15&lt;E15,"●",IF(C15="","","△")))</f>
        <v/>
      </c>
      <c r="E14" s="571"/>
      <c r="F14" s="194" t="str">
        <f>IF(R6="","",R6)</f>
        <v>/</v>
      </c>
      <c r="G14" s="570" t="str">
        <f>IF(F15&gt;H15,"○",IF(F15&lt;H15,"●",IF(F15="","","△")))</f>
        <v/>
      </c>
      <c r="H14" s="571"/>
      <c r="I14" s="194" t="str">
        <f>IF(R8="","",R8)</f>
        <v>/</v>
      </c>
      <c r="J14" s="570" t="str">
        <f>IF(I15&gt;K15,"○",IF(I15&lt;K15,"●",IF(I15="","","△")))</f>
        <v/>
      </c>
      <c r="K14" s="571"/>
      <c r="L14" s="194" t="str">
        <f>IF(R10="","",R10)</f>
        <v>/</v>
      </c>
      <c r="M14" s="570" t="str">
        <f>IF(L15&gt;N15,"○",IF(L15&lt;N15,"●",IF(L15="","","△")))</f>
        <v/>
      </c>
      <c r="N14" s="571"/>
      <c r="O14" s="194" t="str">
        <f>IF(R12="","",R12)</f>
        <v>/</v>
      </c>
      <c r="P14" s="570" t="str">
        <f>IF(O15&gt;Q15,"○",IF(O15&lt;Q15,"●",IF(O15="","","△")))</f>
        <v/>
      </c>
      <c r="Q14" s="571"/>
      <c r="R14" s="572"/>
      <c r="S14" s="572"/>
      <c r="T14" s="572"/>
      <c r="U14" s="195" t="s">
        <v>109</v>
      </c>
      <c r="V14" s="570" t="str">
        <f>IF(U15&gt;W15,"○",IF(U15&lt;W15,"●",IF(U15="","","△")))</f>
        <v/>
      </c>
      <c r="W14" s="571"/>
      <c r="X14" s="195" t="s">
        <v>109</v>
      </c>
      <c r="Y14" s="570" t="str">
        <f>IF(X15&gt;Z15,"○",IF(X15&lt;Z15,"●",IF(X15="","","△")))</f>
        <v/>
      </c>
      <c r="Z14" s="571"/>
      <c r="AA14" s="195" t="s">
        <v>109</v>
      </c>
      <c r="AB14" s="570" t="str">
        <f>IF(AA15&gt;AC15,"○",IF(AA15&lt;AC15,"●",IF(AA15="","","△")))</f>
        <v/>
      </c>
      <c r="AC14" s="571"/>
      <c r="AD14" s="195" t="s">
        <v>109</v>
      </c>
      <c r="AE14" s="570" t="str">
        <f>IF(AD15&gt;AF15,"○",IF(AD15&lt;AF15,"●",IF(AD15="","","△")))</f>
        <v/>
      </c>
      <c r="AF14" s="571"/>
      <c r="AG14" s="195" t="s">
        <v>109</v>
      </c>
      <c r="AH14" s="570" t="str">
        <f>IF(AG15&gt;AI15,"○",IF(AG15&lt;AI15,"●",IF(AG15="","","△")))</f>
        <v/>
      </c>
      <c r="AI14" s="571"/>
      <c r="AJ14" s="195" t="s">
        <v>109</v>
      </c>
      <c r="AK14" s="570" t="str">
        <f>IF(AJ15&gt;AL15,"○",IF(AJ15&lt;AL15,"●",IF(AJ15="","","△")))</f>
        <v/>
      </c>
      <c r="AL14" s="571"/>
      <c r="AM14" s="195" t="s">
        <v>109</v>
      </c>
      <c r="AN14" s="570" t="str">
        <f>IF(AM15&gt;AO15,"○",IF(AM15&lt;AO15,"●",IF(AM15="","","△")))</f>
        <v/>
      </c>
      <c r="AO14" s="571"/>
      <c r="AP14" s="195" t="s">
        <v>109</v>
      </c>
      <c r="AQ14" s="570" t="str">
        <f>IF(AP15&gt;AR15,"○",IF(AP15&lt;AR15,"●",IF(AP15="","","△")))</f>
        <v/>
      </c>
      <c r="AR14" s="571"/>
      <c r="AS14" s="195" t="s">
        <v>109</v>
      </c>
      <c r="AT14" s="570" t="str">
        <f>IF(AS15&gt;AU15,"○",IF(AS15&lt;AU15,"●",IF(AS15="","","△")))</f>
        <v/>
      </c>
      <c r="AU14" s="571"/>
      <c r="AV14" s="579"/>
      <c r="AW14" s="578">
        <f>COUNTIF($C14:$AU15,"○")</f>
        <v>0</v>
      </c>
      <c r="AX14" s="578">
        <f>COUNTIF($C14:$AU15,"●")</f>
        <v>0</v>
      </c>
      <c r="AY14" s="578">
        <f>COUNTIF($C14:$AU15,"△")</f>
        <v>0</v>
      </c>
      <c r="AZ14" s="576">
        <f>SUM(AS15,AP15,AM15,AJ15,AG15,AD15,AA15,X15,U15,R15,O15,L15,I15,F15,C15)</f>
        <v>0</v>
      </c>
      <c r="BA14" s="576">
        <f>SUM(AU15,AR15,AO15,AL15,AI15,AF15,AC15,Z15,W15,T15,Q15,N15,K15,H15,E15)</f>
        <v>0</v>
      </c>
      <c r="BB14" s="576">
        <f>AZ14-BA14</f>
        <v>0</v>
      </c>
      <c r="BC14" s="577" t="str">
        <f>IF(AND(AW14=0,AX14=0,AY14=0),"",RANK(BE14,BE$4:BE$33))</f>
        <v/>
      </c>
      <c r="BD14" s="373" t="str">
        <f>IF(BG14=0,MAX(C14,F14,I14,L14,O14,R14,U14,X14,AA14,AE14,AD14,AG14,AJ14,AM14,AP14,AS14),"")</f>
        <v/>
      </c>
      <c r="BE14" s="568">
        <f t="shared" ref="BE14" si="70">IF(AND(AW14=0,AX14=0,AY14=0),-99999,100000*AW14+10000*AY14-BF14)</f>
        <v>-99999</v>
      </c>
      <c r="BF14" s="568">
        <f>RANK(BB14,BB$4:BB$33)</f>
        <v>1</v>
      </c>
      <c r="BG14" s="589">
        <f t="shared" ref="BG14" si="71">$BG$2-SUM(BH14:BN15)</f>
        <v>12</v>
      </c>
      <c r="BH14" s="569">
        <f t="shared" ref="BH14:BN14" si="72">COUNTIF($BP14:$CD15,BH$3)</f>
        <v>0</v>
      </c>
      <c r="BI14" s="569">
        <f t="shared" si="72"/>
        <v>0</v>
      </c>
      <c r="BJ14" s="569">
        <f t="shared" si="72"/>
        <v>0</v>
      </c>
      <c r="BK14" s="569">
        <f t="shared" si="72"/>
        <v>0</v>
      </c>
      <c r="BL14" s="569">
        <f t="shared" si="72"/>
        <v>0</v>
      </c>
      <c r="BM14" s="569">
        <f t="shared" si="72"/>
        <v>0</v>
      </c>
      <c r="BN14" s="569">
        <f t="shared" si="72"/>
        <v>0</v>
      </c>
      <c r="BP14" s="568" t="str">
        <f t="shared" ref="BP14" si="73">IF(OR(C14=0,C14="/"),"",MONTH(C14))</f>
        <v/>
      </c>
      <c r="BQ14" s="568" t="str">
        <f t="shared" ref="BQ14" si="74">IF(OR(F14=0,F14="/"),"",MONTH(F14))</f>
        <v/>
      </c>
      <c r="BR14" s="568" t="str">
        <f t="shared" ref="BR14" si="75">IF(OR(I14=0,I14="/"),"",MONTH(I14))</f>
        <v/>
      </c>
      <c r="BS14" s="568" t="str">
        <f t="shared" ref="BS14" si="76">IF(OR(L14=0,L14="/"),"",MONTH(L14))</f>
        <v/>
      </c>
      <c r="BT14" s="568" t="str">
        <f t="shared" ref="BT14" si="77">IF(OR(O14=0,O14="/"),"",MONTH(O14))</f>
        <v/>
      </c>
      <c r="BU14" s="568" t="str">
        <f t="shared" ref="BU14" si="78">IF(OR(R14=0,R14="/"),"",MONTH(R14))</f>
        <v/>
      </c>
      <c r="BV14" s="568" t="str">
        <f t="shared" ref="BV14" si="79">IF(OR(U14=0,U14="/"),"",MONTH(U14))</f>
        <v/>
      </c>
      <c r="BW14" s="568" t="str">
        <f t="shared" ref="BW14" si="80">IF(OR(X14=0,X14="/"),"",MONTH(X14))</f>
        <v/>
      </c>
      <c r="BX14" s="568" t="str">
        <f t="shared" ref="BX14" si="81">IF(OR(AA14=0,AA14="/"),"",MONTH(AA14))</f>
        <v/>
      </c>
      <c r="BY14" s="568" t="str">
        <f t="shared" ref="BY14" si="82">IF(OR(AD14=0,AD14="/"),"",MONTH(AD14))</f>
        <v/>
      </c>
      <c r="BZ14" s="568" t="str">
        <f t="shared" ref="BZ14" si="83">IF(OR(AG14=0,AG14="/"),"",MONTH(AG14))</f>
        <v/>
      </c>
      <c r="CA14" s="568" t="str">
        <f t="shared" ref="CA14" si="84">IF(OR(AJ14=0,AJ14="/"),"",MONTH(AJ14))</f>
        <v/>
      </c>
      <c r="CB14" s="568" t="str">
        <f t="shared" ref="CB14" si="85">IF(OR(AM14=0,AM14="/"),"",MONTH(AM14))</f>
        <v/>
      </c>
      <c r="CC14" s="568" t="str">
        <f t="shared" ref="CC14" si="86">IF(OR(AP14=0,AP14="/"),"",MONTH(AP14))</f>
        <v/>
      </c>
      <c r="CD14" s="568" t="str">
        <f t="shared" ref="CD14" si="87">IF(OR(AS14=0,AS14="/"),"",MONTH(AS14))</f>
        <v/>
      </c>
    </row>
    <row r="15" spans="1:84" ht="30" customHeight="1">
      <c r="A15" s="574"/>
      <c r="B15" s="596"/>
      <c r="C15" s="139" t="str">
        <f>IF(T5="","",T5)</f>
        <v/>
      </c>
      <c r="D15" s="137" t="str">
        <f>S5</f>
        <v/>
      </c>
      <c r="E15" s="140" t="str">
        <f>IF(R5="","",R5)</f>
        <v/>
      </c>
      <c r="F15" s="139" t="str">
        <f>IF(T7="","",T7)</f>
        <v/>
      </c>
      <c r="G15" s="137" t="str">
        <f>S7</f>
        <v/>
      </c>
      <c r="H15" s="140" t="str">
        <f>IF(R7="","",R7)</f>
        <v/>
      </c>
      <c r="I15" s="139" t="str">
        <f>IF(T9="","",T9)</f>
        <v/>
      </c>
      <c r="J15" s="137" t="str">
        <f>S9</f>
        <v/>
      </c>
      <c r="K15" s="140" t="str">
        <f>IF(R9="","",R9)</f>
        <v/>
      </c>
      <c r="L15" s="139" t="str">
        <f>IF(T11="","",T11)</f>
        <v/>
      </c>
      <c r="M15" s="137" t="str">
        <f>S11</f>
        <v/>
      </c>
      <c r="N15" s="140" t="str">
        <f>IF(R11="","",R11)</f>
        <v/>
      </c>
      <c r="O15" s="139" t="str">
        <f>IF(T13="","",T13)</f>
        <v/>
      </c>
      <c r="P15" s="137" t="str">
        <f>S13</f>
        <v/>
      </c>
      <c r="Q15" s="140" t="str">
        <f>IF(R13="","",R13)</f>
        <v/>
      </c>
      <c r="R15" s="572"/>
      <c r="S15" s="572"/>
      <c r="T15" s="572"/>
      <c r="U15" s="136"/>
      <c r="V15" s="137" t="str">
        <f>IF(U15&gt;="","","－")</f>
        <v/>
      </c>
      <c r="W15" s="138"/>
      <c r="X15" s="136"/>
      <c r="Y15" s="137" t="str">
        <f>IF(X15&gt;="","","－")</f>
        <v/>
      </c>
      <c r="Z15" s="138"/>
      <c r="AA15" s="136"/>
      <c r="AB15" s="137" t="str">
        <f>IF(AA15&gt;="","","－")</f>
        <v/>
      </c>
      <c r="AC15" s="138"/>
      <c r="AD15" s="136"/>
      <c r="AE15" s="137" t="str">
        <f>IF(AD15&gt;="","","－")</f>
        <v/>
      </c>
      <c r="AF15" s="138"/>
      <c r="AG15" s="136"/>
      <c r="AH15" s="137" t="str">
        <f>IF(AG15&gt;="","","－")</f>
        <v/>
      </c>
      <c r="AI15" s="138"/>
      <c r="AJ15" s="136"/>
      <c r="AK15" s="137" t="str">
        <f>IF(AJ15&gt;="","","－")</f>
        <v/>
      </c>
      <c r="AL15" s="138"/>
      <c r="AM15" s="136"/>
      <c r="AN15" s="137" t="str">
        <f>IF(AM15&gt;="","","－")</f>
        <v/>
      </c>
      <c r="AO15" s="138"/>
      <c r="AP15" s="136"/>
      <c r="AQ15" s="137" t="str">
        <f>IF(AP15&gt;="","","－")</f>
        <v/>
      </c>
      <c r="AR15" s="138"/>
      <c r="AS15" s="136"/>
      <c r="AT15" s="137" t="str">
        <f>IF(AS15&gt;="","","－")</f>
        <v/>
      </c>
      <c r="AU15" s="138"/>
      <c r="AV15" s="579"/>
      <c r="AW15" s="578"/>
      <c r="AX15" s="578"/>
      <c r="AY15" s="578"/>
      <c r="AZ15" s="576"/>
      <c r="BA15" s="576"/>
      <c r="BB15" s="576"/>
      <c r="BC15" s="577"/>
      <c r="BD15" s="373"/>
      <c r="BE15" s="568"/>
      <c r="BF15" s="568"/>
      <c r="BG15" s="589"/>
      <c r="BH15" s="569"/>
      <c r="BI15" s="569"/>
      <c r="BJ15" s="569"/>
      <c r="BK15" s="569"/>
      <c r="BL15" s="569"/>
      <c r="BM15" s="569"/>
      <c r="BN15" s="569"/>
      <c r="BP15" s="568"/>
      <c r="BQ15" s="568"/>
      <c r="BR15" s="568"/>
      <c r="BS15" s="568"/>
      <c r="BT15" s="568"/>
      <c r="BU15" s="568"/>
      <c r="BV15" s="568"/>
      <c r="BW15" s="568"/>
      <c r="BX15" s="568"/>
      <c r="BY15" s="568"/>
      <c r="BZ15" s="568"/>
      <c r="CA15" s="568"/>
      <c r="CB15" s="568"/>
      <c r="CC15" s="568"/>
      <c r="CD15" s="568"/>
    </row>
    <row r="16" spans="1:84" ht="30" customHeight="1">
      <c r="A16" s="574">
        <v>7</v>
      </c>
      <c r="B16" s="596" t="str">
        <f>'参加チーム(新人)'!E7</f>
        <v>ＴＭジュニア</v>
      </c>
      <c r="C16" s="194" t="str">
        <f>IF(U4="","",U4)</f>
        <v>/</v>
      </c>
      <c r="D16" s="570" t="str">
        <f>IF(C17&gt;E17,"○",IF(C17&lt;E17,"●",IF(C17="","","△")))</f>
        <v/>
      </c>
      <c r="E16" s="571"/>
      <c r="F16" s="194" t="str">
        <f>IF(U6="","",U6)</f>
        <v>/</v>
      </c>
      <c r="G16" s="570" t="str">
        <f>IF(F17&gt;H17,"○",IF(F17&lt;H17,"●",IF(F17="","","△")))</f>
        <v/>
      </c>
      <c r="H16" s="571"/>
      <c r="I16" s="194" t="str">
        <f>IF(U8="","",U8)</f>
        <v>/</v>
      </c>
      <c r="J16" s="570" t="str">
        <f>IF(I17&gt;K17,"○",IF(I17&lt;K17,"●",IF(I17="","","△")))</f>
        <v/>
      </c>
      <c r="K16" s="571"/>
      <c r="L16" s="194" t="str">
        <f>IF(U10="","",U10)</f>
        <v>/</v>
      </c>
      <c r="M16" s="570" t="str">
        <f>IF(L17&gt;N17,"○",IF(L17&lt;N17,"●",IF(L17="","","△")))</f>
        <v/>
      </c>
      <c r="N16" s="571"/>
      <c r="O16" s="194" t="str">
        <f>IF(U12="","",U12)</f>
        <v>/</v>
      </c>
      <c r="P16" s="570" t="str">
        <f>IF(O17&gt;Q17,"○",IF(O17&lt;Q17,"●",IF(O17="","","△")))</f>
        <v/>
      </c>
      <c r="Q16" s="571"/>
      <c r="R16" s="194" t="str">
        <f>IF(U14="","",U14)</f>
        <v>/</v>
      </c>
      <c r="S16" s="570" t="str">
        <f>IF(R17&gt;T17,"○",IF(R17&lt;T17,"●",IF(R17="","","△")))</f>
        <v/>
      </c>
      <c r="T16" s="571"/>
      <c r="U16" s="572"/>
      <c r="V16" s="572"/>
      <c r="W16" s="572"/>
      <c r="X16" s="195" t="s">
        <v>109</v>
      </c>
      <c r="Y16" s="570" t="str">
        <f>IF(X17&gt;Z17,"○",IF(X17&lt;Z17,"●",IF(X17="","","△")))</f>
        <v/>
      </c>
      <c r="Z16" s="571"/>
      <c r="AA16" s="195" t="s">
        <v>109</v>
      </c>
      <c r="AB16" s="570" t="str">
        <f>IF(AA17&gt;AC17,"○",IF(AA17&lt;AC17,"●",IF(AA17="","","△")))</f>
        <v/>
      </c>
      <c r="AC16" s="571"/>
      <c r="AD16" s="195" t="s">
        <v>109</v>
      </c>
      <c r="AE16" s="570" t="str">
        <f>IF(AD17&gt;AF17,"○",IF(AD17&lt;AF17,"●",IF(AD17="","","△")))</f>
        <v/>
      </c>
      <c r="AF16" s="571"/>
      <c r="AG16" s="195" t="s">
        <v>109</v>
      </c>
      <c r="AH16" s="570" t="str">
        <f>IF(AG17&gt;AI17,"○",IF(AG17&lt;AI17,"●",IF(AG17="","","△")))</f>
        <v/>
      </c>
      <c r="AI16" s="571"/>
      <c r="AJ16" s="195" t="s">
        <v>109</v>
      </c>
      <c r="AK16" s="570" t="str">
        <f>IF(AJ17&gt;AL17,"○",IF(AJ17&lt;AL17,"●",IF(AJ17="","","△")))</f>
        <v/>
      </c>
      <c r="AL16" s="571"/>
      <c r="AM16" s="195" t="s">
        <v>109</v>
      </c>
      <c r="AN16" s="570" t="str">
        <f>IF(AM17&gt;AO17,"○",IF(AM17&lt;AO17,"●",IF(AM17="","","△")))</f>
        <v/>
      </c>
      <c r="AO16" s="571"/>
      <c r="AP16" s="195" t="s">
        <v>109</v>
      </c>
      <c r="AQ16" s="570" t="str">
        <f>IF(AP17&gt;AR17,"○",IF(AP17&lt;AR17,"●",IF(AP17="","","△")))</f>
        <v/>
      </c>
      <c r="AR16" s="571"/>
      <c r="AS16" s="195" t="s">
        <v>109</v>
      </c>
      <c r="AT16" s="570" t="str">
        <f>IF(AS17&gt;AU17,"○",IF(AS17&lt;AU17,"●",IF(AS17="","","△")))</f>
        <v/>
      </c>
      <c r="AU16" s="571"/>
      <c r="AV16" s="579"/>
      <c r="AW16" s="578">
        <f>COUNTIF($C16:$AU17,"○")</f>
        <v>0</v>
      </c>
      <c r="AX16" s="578">
        <f>COUNTIF($C16:$AU17,"●")</f>
        <v>0</v>
      </c>
      <c r="AY16" s="578">
        <f>COUNTIF($C16:$AU17,"△")</f>
        <v>0</v>
      </c>
      <c r="AZ16" s="576">
        <f>SUM(AS17,AP17,AM17,AJ17,AG17,AD17,AA17,X17,U17,R17,O17,L17,I17,F17,C17)</f>
        <v>0</v>
      </c>
      <c r="BA16" s="576">
        <f>SUM(AU17,AR17,AO17,AL17,AI17,AF17,AC17,Z17,W17,T17,Q17,N17,K17,H17,E17)</f>
        <v>0</v>
      </c>
      <c r="BB16" s="576">
        <f>AZ16-BA16</f>
        <v>0</v>
      </c>
      <c r="BC16" s="577" t="str">
        <f>IF(AND(AW16=0,AX16=0,AY16=0),"",RANK(BE16,BE$4:BE$33))</f>
        <v/>
      </c>
      <c r="BD16" s="373" t="str">
        <f>IF(BG16=0,MAX(C16,F16,I16,L16,O16,R16,U16,X16,AA16,AE16,AD16,AG16,AJ16,AM16,AP16,AS16),"")</f>
        <v/>
      </c>
      <c r="BE16" s="568">
        <f t="shared" ref="BE16" si="88">IF(AND(AW16=0,AX16=0,AY16=0),-99999,100000*AW16+10000*AY16-BF16)</f>
        <v>-99999</v>
      </c>
      <c r="BF16" s="568">
        <f>RANK(BB16,BB$4:BB$33)</f>
        <v>1</v>
      </c>
      <c r="BG16" s="589">
        <f t="shared" ref="BG16" si="89">$BG$2-SUM(BH16:BN17)</f>
        <v>12</v>
      </c>
      <c r="BH16" s="569">
        <f t="shared" ref="BH16:BN16" si="90">COUNTIF($BP16:$CD17,BH$3)</f>
        <v>0</v>
      </c>
      <c r="BI16" s="569">
        <f t="shared" si="90"/>
        <v>0</v>
      </c>
      <c r="BJ16" s="569">
        <f t="shared" si="90"/>
        <v>0</v>
      </c>
      <c r="BK16" s="569">
        <f t="shared" si="90"/>
        <v>0</v>
      </c>
      <c r="BL16" s="569">
        <f t="shared" si="90"/>
        <v>0</v>
      </c>
      <c r="BM16" s="569">
        <f t="shared" si="90"/>
        <v>0</v>
      </c>
      <c r="BN16" s="569">
        <f t="shared" si="90"/>
        <v>0</v>
      </c>
      <c r="BP16" s="568" t="str">
        <f t="shared" ref="BP16" si="91">IF(OR(C16=0,C16="/"),"",MONTH(C16))</f>
        <v/>
      </c>
      <c r="BQ16" s="568" t="str">
        <f t="shared" ref="BQ16" si="92">IF(OR(F16=0,F16="/"),"",MONTH(F16))</f>
        <v/>
      </c>
      <c r="BR16" s="568" t="str">
        <f t="shared" ref="BR16" si="93">IF(OR(I16=0,I16="/"),"",MONTH(I16))</f>
        <v/>
      </c>
      <c r="BS16" s="568" t="str">
        <f t="shared" ref="BS16" si="94">IF(OR(L16=0,L16="/"),"",MONTH(L16))</f>
        <v/>
      </c>
      <c r="BT16" s="568" t="str">
        <f t="shared" ref="BT16" si="95">IF(OR(O16=0,O16="/"),"",MONTH(O16))</f>
        <v/>
      </c>
      <c r="BU16" s="568" t="str">
        <f t="shared" ref="BU16" si="96">IF(OR(R16=0,R16="/"),"",MONTH(R16))</f>
        <v/>
      </c>
      <c r="BV16" s="568" t="str">
        <f t="shared" ref="BV16" si="97">IF(OR(U16=0,U16="/"),"",MONTH(U16))</f>
        <v/>
      </c>
      <c r="BW16" s="568" t="str">
        <f t="shared" ref="BW16" si="98">IF(OR(X16=0,X16="/"),"",MONTH(X16))</f>
        <v/>
      </c>
      <c r="BX16" s="568" t="str">
        <f t="shared" ref="BX16" si="99">IF(OR(AA16=0,AA16="/"),"",MONTH(AA16))</f>
        <v/>
      </c>
      <c r="BY16" s="568" t="str">
        <f t="shared" ref="BY16" si="100">IF(OR(AD16=0,AD16="/"),"",MONTH(AD16))</f>
        <v/>
      </c>
      <c r="BZ16" s="568" t="str">
        <f t="shared" ref="BZ16" si="101">IF(OR(AG16=0,AG16="/"),"",MONTH(AG16))</f>
        <v/>
      </c>
      <c r="CA16" s="568" t="str">
        <f t="shared" ref="CA16" si="102">IF(OR(AJ16=0,AJ16="/"),"",MONTH(AJ16))</f>
        <v/>
      </c>
      <c r="CB16" s="568" t="str">
        <f t="shared" ref="CB16" si="103">IF(OR(AM16=0,AM16="/"),"",MONTH(AM16))</f>
        <v/>
      </c>
      <c r="CC16" s="568" t="str">
        <f t="shared" ref="CC16" si="104">IF(OR(AP16=0,AP16="/"),"",MONTH(AP16))</f>
        <v/>
      </c>
      <c r="CD16" s="568" t="str">
        <f t="shared" ref="CD16" si="105">IF(OR(AS16=0,AS16="/"),"",MONTH(AS16))</f>
        <v/>
      </c>
    </row>
    <row r="17" spans="1:82" ht="30" customHeight="1">
      <c r="A17" s="574"/>
      <c r="B17" s="596"/>
      <c r="C17" s="139" t="str">
        <f>IF(W5="","",W5)</f>
        <v/>
      </c>
      <c r="D17" s="137" t="str">
        <f>V5</f>
        <v/>
      </c>
      <c r="E17" s="140" t="str">
        <f>IF(U5="","",U5)</f>
        <v/>
      </c>
      <c r="F17" s="139" t="str">
        <f>IF(W7="","",W7)</f>
        <v/>
      </c>
      <c r="G17" s="137" t="str">
        <f>V7</f>
        <v/>
      </c>
      <c r="H17" s="140" t="str">
        <f>IF(U7="","",U7)</f>
        <v/>
      </c>
      <c r="I17" s="139" t="str">
        <f>IF(W9="","",W9)</f>
        <v/>
      </c>
      <c r="J17" s="137" t="str">
        <f>V9</f>
        <v/>
      </c>
      <c r="K17" s="140" t="str">
        <f>IF(U9="","",U9)</f>
        <v/>
      </c>
      <c r="L17" s="139" t="str">
        <f>IF(W11="","",W11)</f>
        <v/>
      </c>
      <c r="M17" s="137" t="str">
        <f>V11</f>
        <v/>
      </c>
      <c r="N17" s="140" t="str">
        <f>IF(U11="","",U11)</f>
        <v/>
      </c>
      <c r="O17" s="139" t="str">
        <f>IF(W13="","",W13)</f>
        <v/>
      </c>
      <c r="P17" s="137" t="str">
        <f>V13</f>
        <v/>
      </c>
      <c r="Q17" s="140" t="str">
        <f>IF(U13="","",U13)</f>
        <v/>
      </c>
      <c r="R17" s="139" t="str">
        <f>IF(W15="","",W15)</f>
        <v/>
      </c>
      <c r="S17" s="137" t="str">
        <f>V15</f>
        <v/>
      </c>
      <c r="T17" s="140" t="str">
        <f>IF(U15="","",U15)</f>
        <v/>
      </c>
      <c r="U17" s="572"/>
      <c r="V17" s="572"/>
      <c r="W17" s="572"/>
      <c r="X17" s="136"/>
      <c r="Y17" s="137" t="str">
        <f>IF(X17&gt;="","","－")</f>
        <v/>
      </c>
      <c r="Z17" s="138"/>
      <c r="AA17" s="136"/>
      <c r="AB17" s="137" t="str">
        <f>IF(AA17&gt;="","","－")</f>
        <v/>
      </c>
      <c r="AC17" s="138"/>
      <c r="AD17" s="136"/>
      <c r="AE17" s="137" t="str">
        <f>IF(AD17&gt;="","","－")</f>
        <v/>
      </c>
      <c r="AF17" s="138"/>
      <c r="AG17" s="136"/>
      <c r="AH17" s="137" t="str">
        <f>IF(AG17&gt;="","","－")</f>
        <v/>
      </c>
      <c r="AI17" s="138"/>
      <c r="AJ17" s="136"/>
      <c r="AK17" s="137" t="str">
        <f>IF(AJ17&gt;="","","－")</f>
        <v/>
      </c>
      <c r="AL17" s="138"/>
      <c r="AM17" s="136"/>
      <c r="AN17" s="137" t="str">
        <f>IF(AM17&gt;="","","－")</f>
        <v/>
      </c>
      <c r="AO17" s="138"/>
      <c r="AP17" s="136"/>
      <c r="AQ17" s="141" t="str">
        <f>IF(AP17&gt;="","","－")</f>
        <v/>
      </c>
      <c r="AR17" s="138"/>
      <c r="AS17" s="136"/>
      <c r="AT17" s="137" t="str">
        <f>IF(AS17&gt;="","","－")</f>
        <v/>
      </c>
      <c r="AU17" s="138"/>
      <c r="AV17" s="579"/>
      <c r="AW17" s="578"/>
      <c r="AX17" s="578"/>
      <c r="AY17" s="578"/>
      <c r="AZ17" s="576"/>
      <c r="BA17" s="576"/>
      <c r="BB17" s="576"/>
      <c r="BC17" s="577"/>
      <c r="BD17" s="373"/>
      <c r="BE17" s="568"/>
      <c r="BF17" s="568"/>
      <c r="BG17" s="589"/>
      <c r="BH17" s="569"/>
      <c r="BI17" s="569"/>
      <c r="BJ17" s="569"/>
      <c r="BK17" s="569"/>
      <c r="BL17" s="569"/>
      <c r="BM17" s="569"/>
      <c r="BN17" s="569"/>
      <c r="BP17" s="568"/>
      <c r="BQ17" s="568"/>
      <c r="BR17" s="568"/>
      <c r="BS17" s="568"/>
      <c r="BT17" s="568"/>
      <c r="BU17" s="568"/>
      <c r="BV17" s="568"/>
      <c r="BW17" s="568"/>
      <c r="BX17" s="568"/>
      <c r="BY17" s="568"/>
      <c r="BZ17" s="568"/>
      <c r="CA17" s="568"/>
      <c r="CB17" s="568"/>
      <c r="CC17" s="568"/>
      <c r="CD17" s="568"/>
    </row>
    <row r="18" spans="1:82" ht="30" customHeight="1">
      <c r="A18" s="574">
        <v>8</v>
      </c>
      <c r="B18" s="596" t="str">
        <f>'参加チーム(新人)'!E8</f>
        <v>森孝イースト</v>
      </c>
      <c r="C18" s="194" t="str">
        <f>IF(X4="","",X4)</f>
        <v>/</v>
      </c>
      <c r="D18" s="570" t="str">
        <f>IF(C19&gt;E19,"○",IF(C19&lt;E19,"●",IF(C19="","","△")))</f>
        <v/>
      </c>
      <c r="E18" s="571"/>
      <c r="F18" s="194" t="str">
        <f>IF(X6="","",X6)</f>
        <v>/</v>
      </c>
      <c r="G18" s="570" t="str">
        <f>IF(F19&gt;H19,"○",IF(F19&lt;H19,"●",IF(F19="","","△")))</f>
        <v/>
      </c>
      <c r="H18" s="571"/>
      <c r="I18" s="194" t="str">
        <f>IF(X8="","",X8)</f>
        <v>/</v>
      </c>
      <c r="J18" s="570" t="str">
        <f>IF(I19&gt;K19,"○",IF(I19&lt;K19,"●",IF(I19="","","△")))</f>
        <v/>
      </c>
      <c r="K18" s="571"/>
      <c r="L18" s="194" t="str">
        <f>IF(X10="","",X10)</f>
        <v>/</v>
      </c>
      <c r="M18" s="570" t="str">
        <f>IF(L19&gt;N19,"○",IF(L19&lt;N19,"●",IF(L19="","","△")))</f>
        <v/>
      </c>
      <c r="N18" s="571"/>
      <c r="O18" s="194" t="str">
        <f>IF(X12="","",X12)</f>
        <v>/</v>
      </c>
      <c r="P18" s="570" t="str">
        <f>IF(O19&gt;Q19,"○",IF(O19&lt;Q19,"●",IF(O19="","","△")))</f>
        <v/>
      </c>
      <c r="Q18" s="571"/>
      <c r="R18" s="194" t="str">
        <f>IF(X14="","",X14)</f>
        <v>/</v>
      </c>
      <c r="S18" s="570" t="str">
        <f>IF(R19&gt;T19,"○",IF(R19&lt;T19,"●",IF(R19="","","△")))</f>
        <v/>
      </c>
      <c r="T18" s="571"/>
      <c r="U18" s="194" t="str">
        <f>IF(X16="","",X16)</f>
        <v>/</v>
      </c>
      <c r="V18" s="570" t="str">
        <f>IF(U19&gt;W19,"○",IF(U19&lt;W19,"●",IF(U19="","","△")))</f>
        <v/>
      </c>
      <c r="W18" s="571"/>
      <c r="X18" s="572"/>
      <c r="Y18" s="572"/>
      <c r="Z18" s="572"/>
      <c r="AA18" s="195" t="s">
        <v>109</v>
      </c>
      <c r="AB18" s="570" t="str">
        <f>IF(AA19&gt;AC19,"○",IF(AA19&lt;AC19,"●",IF(AA19="","","△")))</f>
        <v/>
      </c>
      <c r="AC18" s="571"/>
      <c r="AD18" s="195" t="s">
        <v>109</v>
      </c>
      <c r="AE18" s="570" t="str">
        <f>IF(AD19&gt;AF19,"○",IF(AD19&lt;AF19,"●",IF(AD19="","","△")))</f>
        <v/>
      </c>
      <c r="AF18" s="571"/>
      <c r="AG18" s="195" t="s">
        <v>109</v>
      </c>
      <c r="AH18" s="570" t="str">
        <f>IF(AG19&gt;AI19,"○",IF(AG19&lt;AI19,"●",IF(AG19="","","△")))</f>
        <v/>
      </c>
      <c r="AI18" s="571"/>
      <c r="AJ18" s="195" t="s">
        <v>109</v>
      </c>
      <c r="AK18" s="570" t="str">
        <f>IF(AJ19&gt;AL19,"○",IF(AJ19&lt;AL19,"●",IF(AJ19="","","△")))</f>
        <v/>
      </c>
      <c r="AL18" s="571"/>
      <c r="AM18" s="195" t="s">
        <v>109</v>
      </c>
      <c r="AN18" s="570" t="str">
        <f>IF(AM19&gt;AO19,"○",IF(AM19&lt;AO19,"●",IF(AM19="","","△")))</f>
        <v/>
      </c>
      <c r="AO18" s="571"/>
      <c r="AP18" s="195" t="s">
        <v>109</v>
      </c>
      <c r="AQ18" s="570" t="str">
        <f>IF(AP19&gt;AR19,"○",IF(AP19&lt;AR19,"●",IF(AP19="","","△")))</f>
        <v/>
      </c>
      <c r="AR18" s="571"/>
      <c r="AS18" s="195" t="s">
        <v>109</v>
      </c>
      <c r="AT18" s="570" t="str">
        <f>IF(AS19&gt;AU19,"○",IF(AS19&lt;AU19,"●",IF(AS19="","","△")))</f>
        <v/>
      </c>
      <c r="AU18" s="571"/>
      <c r="AV18" s="579"/>
      <c r="AW18" s="578">
        <f>COUNTIF($C18:$AU19,"○")</f>
        <v>0</v>
      </c>
      <c r="AX18" s="578">
        <f>COUNTIF($C18:$AU19,"●")</f>
        <v>0</v>
      </c>
      <c r="AY18" s="578">
        <f>COUNTIF($C18:$AU19,"△")</f>
        <v>0</v>
      </c>
      <c r="AZ18" s="576">
        <f>SUM(AS19,AP19,AM19,AJ19,AG19,AD19,AA19,X19,U19,R19,O19,L19,I19,F19,C19)</f>
        <v>0</v>
      </c>
      <c r="BA18" s="576">
        <f>SUM(AU19,AR19,AO19,AL19,AI19,AF19,AC19,Z19,W19,T19,Q19,N19,K19,H19,E19)</f>
        <v>0</v>
      </c>
      <c r="BB18" s="576">
        <f>AZ18-BA18</f>
        <v>0</v>
      </c>
      <c r="BC18" s="577" t="str">
        <f>IF(AND(AW18=0,AX18=0,AY18=0),"",RANK(BE18,BE$4:BE$33))</f>
        <v/>
      </c>
      <c r="BD18" s="373" t="str">
        <f>IF(BG18=0,MAX(C18,F18,I18,L18,O18,R18,U18,X18,AA18,AE18,AD18,AG18,AJ18,AM18,AP18,AS18),"")</f>
        <v/>
      </c>
      <c r="BE18" s="568">
        <f t="shared" ref="BE18" si="106">IF(AND(AW18=0,AX18=0,AY18=0),-99999,100000*AW18+10000*AY18-BF18)</f>
        <v>-99999</v>
      </c>
      <c r="BF18" s="568">
        <f>RANK(BB18,BB$4:BB$33)</f>
        <v>1</v>
      </c>
      <c r="BG18" s="589">
        <f t="shared" ref="BG18" si="107">$BG$2-SUM(BH18:BN19)</f>
        <v>12</v>
      </c>
      <c r="BH18" s="569">
        <f t="shared" ref="BH18:BN18" si="108">COUNTIF($BP18:$CD19,BH$3)</f>
        <v>0</v>
      </c>
      <c r="BI18" s="569">
        <f t="shared" si="108"/>
        <v>0</v>
      </c>
      <c r="BJ18" s="569">
        <f t="shared" si="108"/>
        <v>0</v>
      </c>
      <c r="BK18" s="569">
        <f t="shared" si="108"/>
        <v>0</v>
      </c>
      <c r="BL18" s="569">
        <f t="shared" si="108"/>
        <v>0</v>
      </c>
      <c r="BM18" s="569">
        <f t="shared" si="108"/>
        <v>0</v>
      </c>
      <c r="BN18" s="569">
        <f t="shared" si="108"/>
        <v>0</v>
      </c>
      <c r="BP18" s="568" t="str">
        <f t="shared" ref="BP18" si="109">IF(OR(C18=0,C18="/"),"",MONTH(C18))</f>
        <v/>
      </c>
      <c r="BQ18" s="568" t="str">
        <f t="shared" ref="BQ18" si="110">IF(OR(F18=0,F18="/"),"",MONTH(F18))</f>
        <v/>
      </c>
      <c r="BR18" s="568" t="str">
        <f t="shared" ref="BR18" si="111">IF(OR(I18=0,I18="/"),"",MONTH(I18))</f>
        <v/>
      </c>
      <c r="BS18" s="568" t="str">
        <f t="shared" ref="BS18" si="112">IF(OR(L18=0,L18="/"),"",MONTH(L18))</f>
        <v/>
      </c>
      <c r="BT18" s="568" t="str">
        <f t="shared" ref="BT18" si="113">IF(OR(O18=0,O18="/"),"",MONTH(O18))</f>
        <v/>
      </c>
      <c r="BU18" s="568" t="str">
        <f t="shared" ref="BU18" si="114">IF(OR(R18=0,R18="/"),"",MONTH(R18))</f>
        <v/>
      </c>
      <c r="BV18" s="568" t="str">
        <f t="shared" ref="BV18" si="115">IF(OR(U18=0,U18="/"),"",MONTH(U18))</f>
        <v/>
      </c>
      <c r="BW18" s="568" t="str">
        <f t="shared" ref="BW18" si="116">IF(OR(X18=0,X18="/"),"",MONTH(X18))</f>
        <v/>
      </c>
      <c r="BX18" s="568" t="str">
        <f t="shared" ref="BX18" si="117">IF(OR(AA18=0,AA18="/"),"",MONTH(AA18))</f>
        <v/>
      </c>
      <c r="BY18" s="568" t="str">
        <f t="shared" ref="BY18" si="118">IF(OR(AD18=0,AD18="/"),"",MONTH(AD18))</f>
        <v/>
      </c>
      <c r="BZ18" s="568" t="str">
        <f t="shared" ref="BZ18" si="119">IF(OR(AG18=0,AG18="/"),"",MONTH(AG18))</f>
        <v/>
      </c>
      <c r="CA18" s="568" t="str">
        <f t="shared" ref="CA18" si="120">IF(OR(AJ18=0,AJ18="/"),"",MONTH(AJ18))</f>
        <v/>
      </c>
      <c r="CB18" s="568" t="str">
        <f t="shared" ref="CB18" si="121">IF(OR(AM18=0,AM18="/"),"",MONTH(AM18))</f>
        <v/>
      </c>
      <c r="CC18" s="568" t="str">
        <f t="shared" ref="CC18" si="122">IF(OR(AP18=0,AP18="/"),"",MONTH(AP18))</f>
        <v/>
      </c>
      <c r="CD18" s="568" t="str">
        <f t="shared" ref="CD18" si="123">IF(OR(AS18=0,AS18="/"),"",MONTH(AS18))</f>
        <v/>
      </c>
    </row>
    <row r="19" spans="1:82" ht="30" customHeight="1">
      <c r="A19" s="574"/>
      <c r="B19" s="596"/>
      <c r="C19" s="139" t="str">
        <f>IF(Z5="","",Z5)</f>
        <v/>
      </c>
      <c r="D19" s="137" t="str">
        <f>Y5</f>
        <v/>
      </c>
      <c r="E19" s="140" t="str">
        <f>IF(X5="","",X5)</f>
        <v/>
      </c>
      <c r="F19" s="139" t="str">
        <f>IF(Z7="","",Z7)</f>
        <v/>
      </c>
      <c r="G19" s="137" t="str">
        <f>Y7</f>
        <v/>
      </c>
      <c r="H19" s="140" t="str">
        <f>IF(X7="","",X7)</f>
        <v/>
      </c>
      <c r="I19" s="139" t="str">
        <f>IF(Z9="","",Z9)</f>
        <v/>
      </c>
      <c r="J19" s="137" t="str">
        <f>Y9</f>
        <v/>
      </c>
      <c r="K19" s="140" t="str">
        <f>IF(X9="","",X9)</f>
        <v/>
      </c>
      <c r="L19" s="139" t="str">
        <f>IF(Z11="","",Z11)</f>
        <v/>
      </c>
      <c r="M19" s="137" t="str">
        <f>Y11</f>
        <v/>
      </c>
      <c r="N19" s="140" t="str">
        <f>IF(X11="","",X11)</f>
        <v/>
      </c>
      <c r="O19" s="139" t="str">
        <f>IF(Z13="","",Z13)</f>
        <v/>
      </c>
      <c r="P19" s="137" t="str">
        <f>Y13</f>
        <v/>
      </c>
      <c r="Q19" s="140" t="str">
        <f>IF(X13="","",X13)</f>
        <v/>
      </c>
      <c r="R19" s="139" t="str">
        <f>IF(Z15="","",Z15)</f>
        <v/>
      </c>
      <c r="S19" s="137" t="str">
        <f>Y15</f>
        <v/>
      </c>
      <c r="T19" s="140" t="str">
        <f>IF(X15="","",X15)</f>
        <v/>
      </c>
      <c r="U19" s="139" t="str">
        <f>IF(Z17="","",Z17)</f>
        <v/>
      </c>
      <c r="V19" s="137" t="str">
        <f>Y17</f>
        <v/>
      </c>
      <c r="W19" s="140" t="str">
        <f>IF(X17="","",X17)</f>
        <v/>
      </c>
      <c r="X19" s="572"/>
      <c r="Y19" s="572"/>
      <c r="Z19" s="572"/>
      <c r="AA19" s="136"/>
      <c r="AB19" s="137" t="str">
        <f>IF(AA19&gt;="","","－")</f>
        <v/>
      </c>
      <c r="AC19" s="138"/>
      <c r="AD19" s="136"/>
      <c r="AE19" s="137" t="str">
        <f>IF(AD19&gt;="","","－")</f>
        <v/>
      </c>
      <c r="AF19" s="138"/>
      <c r="AG19" s="136"/>
      <c r="AH19" s="137" t="str">
        <f>IF(AG19&gt;="","","－")</f>
        <v/>
      </c>
      <c r="AI19" s="138"/>
      <c r="AJ19" s="136"/>
      <c r="AK19" s="137" t="str">
        <f>IF(AJ19&gt;="","","－")</f>
        <v/>
      </c>
      <c r="AL19" s="138"/>
      <c r="AM19" s="136"/>
      <c r="AN19" s="137" t="str">
        <f>IF(AM19&gt;="","","－")</f>
        <v/>
      </c>
      <c r="AO19" s="138"/>
      <c r="AP19" s="136"/>
      <c r="AQ19" s="137" t="str">
        <f>IF(AP19&gt;="","","－")</f>
        <v/>
      </c>
      <c r="AR19" s="138"/>
      <c r="AS19" s="136"/>
      <c r="AT19" s="137" t="str">
        <f>IF(AS19&gt;="","","－")</f>
        <v/>
      </c>
      <c r="AU19" s="138"/>
      <c r="AV19" s="579"/>
      <c r="AW19" s="578"/>
      <c r="AX19" s="578"/>
      <c r="AY19" s="578"/>
      <c r="AZ19" s="576"/>
      <c r="BA19" s="576"/>
      <c r="BB19" s="576"/>
      <c r="BC19" s="577"/>
      <c r="BD19" s="373"/>
      <c r="BE19" s="568"/>
      <c r="BF19" s="568"/>
      <c r="BG19" s="589"/>
      <c r="BH19" s="569"/>
      <c r="BI19" s="569"/>
      <c r="BJ19" s="569"/>
      <c r="BK19" s="569"/>
      <c r="BL19" s="569"/>
      <c r="BM19" s="569"/>
      <c r="BN19" s="569"/>
      <c r="BP19" s="568"/>
      <c r="BQ19" s="568"/>
      <c r="BR19" s="568"/>
      <c r="BS19" s="568"/>
      <c r="BT19" s="568"/>
      <c r="BU19" s="568"/>
      <c r="BV19" s="568"/>
      <c r="BW19" s="568"/>
      <c r="BX19" s="568"/>
      <c r="BY19" s="568"/>
      <c r="BZ19" s="568"/>
      <c r="CA19" s="568"/>
      <c r="CB19" s="568"/>
      <c r="CC19" s="568"/>
      <c r="CD19" s="568"/>
    </row>
    <row r="20" spans="1:82" ht="30" customHeight="1">
      <c r="A20" s="574">
        <v>9</v>
      </c>
      <c r="B20" s="596" t="str">
        <f>'参加チーム(新人)'!E9</f>
        <v>植田ファイターズ</v>
      </c>
      <c r="C20" s="194" t="str">
        <f>IF(AA4="","",AA4)</f>
        <v>/</v>
      </c>
      <c r="D20" s="570" t="str">
        <f>IF(C21&gt;E21,"○",IF(C21&lt;E21,"●",IF(C21="","","△")))</f>
        <v/>
      </c>
      <c r="E20" s="571"/>
      <c r="F20" s="194" t="str">
        <f>IF(AA6="","",AA6)</f>
        <v>/</v>
      </c>
      <c r="G20" s="570" t="str">
        <f>IF(F21&gt;H21,"○",IF(F21&lt;H21,"●",IF(F21="","","△")))</f>
        <v/>
      </c>
      <c r="H20" s="571"/>
      <c r="I20" s="194" t="str">
        <f>IF(AA8="","",AA8)</f>
        <v>/</v>
      </c>
      <c r="J20" s="570" t="str">
        <f>IF(I21&gt;K21,"○",IF(I21&lt;K21,"●",IF(I21="","","△")))</f>
        <v/>
      </c>
      <c r="K20" s="571"/>
      <c r="L20" s="194" t="str">
        <f>IF(AA10="","",AA10)</f>
        <v>/</v>
      </c>
      <c r="M20" s="570" t="str">
        <f>IF(L21&gt;N21,"○",IF(L21&lt;N21,"●",IF(L21="","","△")))</f>
        <v/>
      </c>
      <c r="N20" s="571"/>
      <c r="O20" s="194" t="str">
        <f>IF(AA12="","",AA12)</f>
        <v>/</v>
      </c>
      <c r="P20" s="570" t="str">
        <f>IF(O21&gt;Q21,"○",IF(O21&lt;Q21,"●",IF(O21="","","△")))</f>
        <v/>
      </c>
      <c r="Q20" s="571"/>
      <c r="R20" s="194" t="str">
        <f>IF(AA14="","",AA14)</f>
        <v>/</v>
      </c>
      <c r="S20" s="570" t="str">
        <f>IF(R21&gt;T21,"○",IF(R21&lt;T21,"●",IF(R21="","","△")))</f>
        <v/>
      </c>
      <c r="T20" s="571"/>
      <c r="U20" s="194" t="str">
        <f>IF(AA16="","",AA16)</f>
        <v>/</v>
      </c>
      <c r="V20" s="570" t="str">
        <f>IF(U21&gt;W21,"○",IF(U21&lt;W21,"●",IF(U21="","","△")))</f>
        <v/>
      </c>
      <c r="W20" s="571"/>
      <c r="X20" s="194" t="str">
        <f>IF(AA18="","",AA18)</f>
        <v>/</v>
      </c>
      <c r="Y20" s="570" t="str">
        <f>IF(X21&gt;Z21,"○",IF(X21&lt;Z21,"●",IF(X21="","","△")))</f>
        <v/>
      </c>
      <c r="Z20" s="571"/>
      <c r="AA20" s="572"/>
      <c r="AB20" s="572"/>
      <c r="AC20" s="572"/>
      <c r="AD20" s="195" t="s">
        <v>109</v>
      </c>
      <c r="AE20" s="570" t="str">
        <f>IF(AD21&gt;AF21,"○",IF(AD21&lt;AF21,"●",IF(AD21="","","△")))</f>
        <v/>
      </c>
      <c r="AF20" s="571"/>
      <c r="AG20" s="195" t="s">
        <v>109</v>
      </c>
      <c r="AH20" s="570" t="str">
        <f>IF(AG21&gt;AI21,"○",IF(AG21&lt;AI21,"●",IF(AG21="","","△")))</f>
        <v/>
      </c>
      <c r="AI20" s="571"/>
      <c r="AJ20" s="195" t="s">
        <v>109</v>
      </c>
      <c r="AK20" s="570" t="str">
        <f>IF(AJ21&gt;AL21,"○",IF(AJ21&lt;AL21,"●",IF(AJ21="","","△")))</f>
        <v/>
      </c>
      <c r="AL20" s="571"/>
      <c r="AM20" s="195" t="s">
        <v>109</v>
      </c>
      <c r="AN20" s="570" t="str">
        <f>IF(AM21&gt;AO21,"○",IF(AM21&lt;AO21,"●",IF(AM21="","","△")))</f>
        <v/>
      </c>
      <c r="AO20" s="571"/>
      <c r="AP20" s="195" t="s">
        <v>109</v>
      </c>
      <c r="AQ20" s="570" t="str">
        <f>IF(AP21&gt;AR21,"○",IF(AP21&lt;AR21,"●",IF(AP21="","","△")))</f>
        <v/>
      </c>
      <c r="AR20" s="571"/>
      <c r="AS20" s="195" t="s">
        <v>109</v>
      </c>
      <c r="AT20" s="570" t="str">
        <f>IF(AS21&gt;AU21,"○",IF(AS21&lt;AU21,"●",IF(AS21="","","△")))</f>
        <v/>
      </c>
      <c r="AU20" s="571"/>
      <c r="AV20" s="579"/>
      <c r="AW20" s="578">
        <f>COUNTIF($C20:$AU21,"○")</f>
        <v>0</v>
      </c>
      <c r="AX20" s="578">
        <f>COUNTIF($C20:$AU21,"●")</f>
        <v>0</v>
      </c>
      <c r="AY20" s="578">
        <f>COUNTIF($C20:$AU21,"△")</f>
        <v>0</v>
      </c>
      <c r="AZ20" s="576">
        <f>SUM(AS21,AP21,AM21,AJ21,AG21,AD21,AA21,X21,U21,R21,O21,L21,I21,F21,C21)</f>
        <v>0</v>
      </c>
      <c r="BA20" s="576">
        <f>SUM(AU21,AR21,AO21,AL21,AI21,AF21,AC21,Z21,W21,T21,Q21,N21,K21,H21,E21)</f>
        <v>0</v>
      </c>
      <c r="BB20" s="576">
        <f>AZ20-BA20</f>
        <v>0</v>
      </c>
      <c r="BC20" s="577" t="str">
        <f>IF(AND(AW20=0,AX20=0,AY20=0),"",RANK(BE20,BE$4:BE$33))</f>
        <v/>
      </c>
      <c r="BD20" s="373" t="str">
        <f>IF(BG20=0,MAX(C20,F20,I20,L20,O20,R20,U20,X20,AA20,AE20,AD20,AG20,AJ20,AM20,AP20,AS20),"")</f>
        <v/>
      </c>
      <c r="BE20" s="568">
        <f t="shared" ref="BE20" si="124">IF(AND(AW20=0,AX20=0,AY20=0),-99999,100000*AW20+10000*AY20-BF20)</f>
        <v>-99999</v>
      </c>
      <c r="BF20" s="568">
        <f>RANK(BB20,BB$4:BB$33)</f>
        <v>1</v>
      </c>
      <c r="BG20" s="589">
        <f t="shared" ref="BG20" si="125">$BG$2-SUM(BH20:BN21)</f>
        <v>12</v>
      </c>
      <c r="BH20" s="569">
        <f t="shared" ref="BH20:BN20" si="126">COUNTIF($BP20:$CD21,BH$3)</f>
        <v>0</v>
      </c>
      <c r="BI20" s="569">
        <f t="shared" si="126"/>
        <v>0</v>
      </c>
      <c r="BJ20" s="569">
        <f t="shared" si="126"/>
        <v>0</v>
      </c>
      <c r="BK20" s="569">
        <f t="shared" si="126"/>
        <v>0</v>
      </c>
      <c r="BL20" s="569">
        <f t="shared" si="126"/>
        <v>0</v>
      </c>
      <c r="BM20" s="569">
        <f t="shared" si="126"/>
        <v>0</v>
      </c>
      <c r="BN20" s="569">
        <f t="shared" si="126"/>
        <v>0</v>
      </c>
      <c r="BP20" s="568" t="str">
        <f t="shared" ref="BP20" si="127">IF(OR(C20=0,C20="/"),"",MONTH(C20))</f>
        <v/>
      </c>
      <c r="BQ20" s="568" t="str">
        <f t="shared" ref="BQ20" si="128">IF(OR(F20=0,F20="/"),"",MONTH(F20))</f>
        <v/>
      </c>
      <c r="BR20" s="568" t="str">
        <f t="shared" ref="BR20" si="129">IF(OR(I20=0,I20="/"),"",MONTH(I20))</f>
        <v/>
      </c>
      <c r="BS20" s="568" t="str">
        <f t="shared" ref="BS20" si="130">IF(OR(L20=0,L20="/"),"",MONTH(L20))</f>
        <v/>
      </c>
      <c r="BT20" s="568" t="str">
        <f t="shared" ref="BT20" si="131">IF(OR(O20=0,O20="/"),"",MONTH(O20))</f>
        <v/>
      </c>
      <c r="BU20" s="568" t="str">
        <f t="shared" ref="BU20" si="132">IF(OR(R20=0,R20="/"),"",MONTH(R20))</f>
        <v/>
      </c>
      <c r="BV20" s="568" t="str">
        <f t="shared" ref="BV20" si="133">IF(OR(U20=0,U20="/"),"",MONTH(U20))</f>
        <v/>
      </c>
      <c r="BW20" s="568" t="str">
        <f t="shared" ref="BW20" si="134">IF(OR(X20=0,X20="/"),"",MONTH(X20))</f>
        <v/>
      </c>
      <c r="BX20" s="568" t="str">
        <f t="shared" ref="BX20" si="135">IF(OR(AA20=0,AA20="/"),"",MONTH(AA20))</f>
        <v/>
      </c>
      <c r="BY20" s="568" t="str">
        <f t="shared" ref="BY20" si="136">IF(OR(AD20=0,AD20="/"),"",MONTH(AD20))</f>
        <v/>
      </c>
      <c r="BZ20" s="568" t="str">
        <f t="shared" ref="BZ20" si="137">IF(OR(AG20=0,AG20="/"),"",MONTH(AG20))</f>
        <v/>
      </c>
      <c r="CA20" s="568" t="str">
        <f t="shared" ref="CA20" si="138">IF(OR(AJ20=0,AJ20="/"),"",MONTH(AJ20))</f>
        <v/>
      </c>
      <c r="CB20" s="568" t="str">
        <f t="shared" ref="CB20" si="139">IF(OR(AM20=0,AM20="/"),"",MONTH(AM20))</f>
        <v/>
      </c>
      <c r="CC20" s="568" t="str">
        <f t="shared" ref="CC20" si="140">IF(OR(AP20=0,AP20="/"),"",MONTH(AP20))</f>
        <v/>
      </c>
      <c r="CD20" s="568" t="str">
        <f t="shared" ref="CD20" si="141">IF(OR(AS20=0,AS20="/"),"",MONTH(AS20))</f>
        <v/>
      </c>
    </row>
    <row r="21" spans="1:82" ht="30" customHeight="1">
      <c r="A21" s="574"/>
      <c r="B21" s="596"/>
      <c r="C21" s="139" t="str">
        <f>IF(AC5="","",AC5)</f>
        <v/>
      </c>
      <c r="D21" s="137" t="str">
        <f>AB5</f>
        <v/>
      </c>
      <c r="E21" s="140" t="str">
        <f>IF(AA5="","",AA5)</f>
        <v/>
      </c>
      <c r="F21" s="139" t="str">
        <f>IF(AC7="","",AC7)</f>
        <v/>
      </c>
      <c r="G21" s="137" t="str">
        <f>AB7</f>
        <v/>
      </c>
      <c r="H21" s="140" t="str">
        <f>IF(AA7="","",AA7)</f>
        <v/>
      </c>
      <c r="I21" s="139" t="str">
        <f>IF(AC9="","",AC9)</f>
        <v/>
      </c>
      <c r="J21" s="137" t="str">
        <f>AB9</f>
        <v/>
      </c>
      <c r="K21" s="140" t="str">
        <f>IF(AA9="","",AA9)</f>
        <v/>
      </c>
      <c r="L21" s="139" t="str">
        <f>IF(AC11="","",AC11)</f>
        <v/>
      </c>
      <c r="M21" s="137" t="str">
        <f>AB11</f>
        <v/>
      </c>
      <c r="N21" s="140" t="str">
        <f>IF(AA11="","",AA11)</f>
        <v/>
      </c>
      <c r="O21" s="139" t="str">
        <f>IF(AC13="","",AC13)</f>
        <v/>
      </c>
      <c r="P21" s="137" t="str">
        <f>AB13</f>
        <v/>
      </c>
      <c r="Q21" s="140" t="str">
        <f>IF(AA13="","",AA13)</f>
        <v/>
      </c>
      <c r="R21" s="139" t="str">
        <f>IF(AC15="","",AC15)</f>
        <v/>
      </c>
      <c r="S21" s="137" t="str">
        <f>AB15</f>
        <v/>
      </c>
      <c r="T21" s="140" t="str">
        <f>IF(AA15="","",AA15)</f>
        <v/>
      </c>
      <c r="U21" s="139" t="str">
        <f>IF(AC17="","",AC17)</f>
        <v/>
      </c>
      <c r="V21" s="137" t="str">
        <f>AB17</f>
        <v/>
      </c>
      <c r="W21" s="140" t="str">
        <f>IF(AA17="","",AA17)</f>
        <v/>
      </c>
      <c r="X21" s="139" t="str">
        <f>IF(AC19="","",AC19)</f>
        <v/>
      </c>
      <c r="Y21" s="137" t="str">
        <f>AB19</f>
        <v/>
      </c>
      <c r="Z21" s="140" t="str">
        <f>IF(AA19="","",AA19)</f>
        <v/>
      </c>
      <c r="AA21" s="572"/>
      <c r="AB21" s="572"/>
      <c r="AC21" s="572"/>
      <c r="AD21" s="136"/>
      <c r="AE21" s="137" t="str">
        <f>IF(AD21&gt;="","","－")</f>
        <v/>
      </c>
      <c r="AF21" s="138"/>
      <c r="AG21" s="136"/>
      <c r="AH21" s="137" t="str">
        <f>IF(AG21&gt;="","","－")</f>
        <v/>
      </c>
      <c r="AI21" s="138"/>
      <c r="AJ21" s="136"/>
      <c r="AK21" s="137" t="str">
        <f>IF(AJ21&gt;="","","－")</f>
        <v/>
      </c>
      <c r="AL21" s="138"/>
      <c r="AM21" s="136"/>
      <c r="AN21" s="137" t="str">
        <f>IF(AM21&gt;="","","－")</f>
        <v/>
      </c>
      <c r="AO21" s="138"/>
      <c r="AP21" s="136"/>
      <c r="AQ21" s="137" t="str">
        <f>IF(AP21&gt;="","","－")</f>
        <v/>
      </c>
      <c r="AR21" s="138"/>
      <c r="AS21" s="136"/>
      <c r="AT21" s="137" t="str">
        <f>IF(AS21&gt;="","","－")</f>
        <v/>
      </c>
      <c r="AU21" s="138"/>
      <c r="AV21" s="579"/>
      <c r="AW21" s="578"/>
      <c r="AX21" s="578"/>
      <c r="AY21" s="578"/>
      <c r="AZ21" s="576"/>
      <c r="BA21" s="576"/>
      <c r="BB21" s="576"/>
      <c r="BC21" s="577"/>
      <c r="BD21" s="373"/>
      <c r="BE21" s="568"/>
      <c r="BF21" s="568"/>
      <c r="BG21" s="589"/>
      <c r="BH21" s="569"/>
      <c r="BI21" s="569"/>
      <c r="BJ21" s="569"/>
      <c r="BK21" s="569"/>
      <c r="BL21" s="569"/>
      <c r="BM21" s="569"/>
      <c r="BN21" s="569"/>
      <c r="BP21" s="568"/>
      <c r="BQ21" s="568"/>
      <c r="BR21" s="568"/>
      <c r="BS21" s="568"/>
      <c r="BT21" s="568"/>
      <c r="BU21" s="568"/>
      <c r="BV21" s="568"/>
      <c r="BW21" s="568"/>
      <c r="BX21" s="568"/>
      <c r="BY21" s="568"/>
      <c r="BZ21" s="568"/>
      <c r="CA21" s="568"/>
      <c r="CB21" s="568"/>
      <c r="CC21" s="568"/>
      <c r="CD21" s="568"/>
    </row>
    <row r="22" spans="1:82" ht="30" customHeight="1">
      <c r="A22" s="574">
        <v>10</v>
      </c>
      <c r="B22" s="596" t="str">
        <f>'参加チーム(新人)'!E10</f>
        <v>日進キッコローズ</v>
      </c>
      <c r="C22" s="194" t="str">
        <f>IF(AD4="","",AD4)</f>
        <v>/</v>
      </c>
      <c r="D22" s="570" t="str">
        <f>IF(C23&gt;E23,"○",IF(C23&lt;E23,"●",IF(C23="","","△")))</f>
        <v/>
      </c>
      <c r="E22" s="571"/>
      <c r="F22" s="194" t="str">
        <f>IF(AD6="","",AD6)</f>
        <v>/</v>
      </c>
      <c r="G22" s="570" t="str">
        <f>IF(F23&gt;H23,"○",IF(F23&lt;H23,"●",IF(F23="","","△")))</f>
        <v/>
      </c>
      <c r="H22" s="571"/>
      <c r="I22" s="194" t="str">
        <f>IF(AD8="","",AD8)</f>
        <v>/</v>
      </c>
      <c r="J22" s="570" t="str">
        <f>IF(I23&gt;K23,"○",IF(I23&lt;K23,"●",IF(I23="","","△")))</f>
        <v/>
      </c>
      <c r="K22" s="571"/>
      <c r="L22" s="194" t="str">
        <f>IF(AD10="","",AD10)</f>
        <v>/</v>
      </c>
      <c r="M22" s="570" t="str">
        <f>IF(L23&gt;N23,"○",IF(L23&lt;N23,"●",IF(L23="","","△")))</f>
        <v/>
      </c>
      <c r="N22" s="571"/>
      <c r="O22" s="194" t="str">
        <f>IF(AD12="","",AD12)</f>
        <v>/</v>
      </c>
      <c r="P22" s="570" t="str">
        <f>IF(O23&gt;Q23,"○",IF(O23&lt;Q23,"●",IF(O23="","","△")))</f>
        <v/>
      </c>
      <c r="Q22" s="571"/>
      <c r="R22" s="194" t="str">
        <f>IF(AD14="","",AD14)</f>
        <v>/</v>
      </c>
      <c r="S22" s="570" t="str">
        <f>IF(R23&gt;T23,"○",IF(R23&lt;T23,"●",IF(R23="","","△")))</f>
        <v/>
      </c>
      <c r="T22" s="571"/>
      <c r="U22" s="194" t="str">
        <f>IF(AD16="","",AD16)</f>
        <v>/</v>
      </c>
      <c r="V22" s="570" t="str">
        <f>IF(U23&gt;W23,"○",IF(U23&lt;W23,"●",IF(U23="","","△")))</f>
        <v/>
      </c>
      <c r="W22" s="571"/>
      <c r="X22" s="194" t="str">
        <f>IF(AD18="","",AD18)</f>
        <v>/</v>
      </c>
      <c r="Y22" s="570" t="str">
        <f>IF(X23&gt;Z23,"○",IF(X23&lt;Z23,"●",IF(X23="","","△")))</f>
        <v/>
      </c>
      <c r="Z22" s="571"/>
      <c r="AA22" s="194" t="str">
        <f>IF(AD20="","",AD20)</f>
        <v>/</v>
      </c>
      <c r="AB22" s="570" t="str">
        <f>IF(AA23&gt;AC23,"○",IF(AA23&lt;AC23,"●",IF(AA23="","","△")))</f>
        <v/>
      </c>
      <c r="AC22" s="571"/>
      <c r="AD22" s="572"/>
      <c r="AE22" s="572"/>
      <c r="AF22" s="572"/>
      <c r="AG22" s="195" t="s">
        <v>109</v>
      </c>
      <c r="AH22" s="570" t="str">
        <f>IF(AG23&gt;AI23,"○",IF(AG23&lt;AI23,"●",IF(AG23="","","△")))</f>
        <v/>
      </c>
      <c r="AI22" s="571"/>
      <c r="AJ22" s="195" t="s">
        <v>109</v>
      </c>
      <c r="AK22" s="570" t="str">
        <f>IF(AJ23&gt;AL23,"○",IF(AJ23&lt;AL23,"●",IF(AJ23="","","△")))</f>
        <v/>
      </c>
      <c r="AL22" s="571"/>
      <c r="AM22" s="195" t="s">
        <v>109</v>
      </c>
      <c r="AN22" s="570" t="str">
        <f>IF(AM23&gt;AO23,"○",IF(AM23&lt;AO23,"●",IF(AM23="","","△")))</f>
        <v/>
      </c>
      <c r="AO22" s="571"/>
      <c r="AP22" s="195" t="s">
        <v>109</v>
      </c>
      <c r="AQ22" s="570" t="str">
        <f>IF(AP23&gt;AR23,"○",IF(AP23&lt;AR23,"●",IF(AP23="","","△")))</f>
        <v/>
      </c>
      <c r="AR22" s="571"/>
      <c r="AS22" s="195" t="s">
        <v>109</v>
      </c>
      <c r="AT22" s="570" t="str">
        <f>IF(AS23&gt;AU23,"○",IF(AS23&lt;AU23,"●",IF(AS23="","","△")))</f>
        <v/>
      </c>
      <c r="AU22" s="571"/>
      <c r="AV22" s="579"/>
      <c r="AW22" s="578">
        <f>COUNTIF($C22:$AU23,"○")</f>
        <v>0</v>
      </c>
      <c r="AX22" s="578">
        <f>COUNTIF($C22:$AU23,"●")</f>
        <v>0</v>
      </c>
      <c r="AY22" s="578">
        <f>COUNTIF($C22:$AU23,"△")</f>
        <v>0</v>
      </c>
      <c r="AZ22" s="576">
        <f>SUM(AS23,AP23,AM23,AJ23,AG23,AD23,AA23,X23,U23,R23,O23,L23,I23,F23,C23)</f>
        <v>0</v>
      </c>
      <c r="BA22" s="576">
        <f>SUM(AU23,AR23,AO23,AL23,AI23,AF23,AC23,Z23,W23,T23,Q23,N23,K23,H23,E23)</f>
        <v>0</v>
      </c>
      <c r="BB22" s="576">
        <f>AZ22-BA22</f>
        <v>0</v>
      </c>
      <c r="BC22" s="577" t="str">
        <f>IF(AND(AW22=0,AX22=0,AY22=0),"",RANK(BE22,BE$4:BE$33))</f>
        <v/>
      </c>
      <c r="BD22" s="373" t="str">
        <f>IF(BG22=0,MAX(C22,F22,I22,L22,O22,R22,U22,X22,AA22,AE22,AD22,AG22,AJ22,AM22,AP22,AS22),"")</f>
        <v/>
      </c>
      <c r="BE22" s="568">
        <f t="shared" ref="BE22" si="142">IF(AND(AW22=0,AX22=0,AY22=0),-99999,100000*AW22+10000*AY22-BF22)</f>
        <v>-99999</v>
      </c>
      <c r="BF22" s="568">
        <f>RANK(BB22,BB$4:BB$33)</f>
        <v>1</v>
      </c>
      <c r="BG22" s="589">
        <f t="shared" ref="BG22" si="143">$BG$2-SUM(BH22:BN23)</f>
        <v>12</v>
      </c>
      <c r="BH22" s="569">
        <f t="shared" ref="BH22:BN22" si="144">COUNTIF($BP22:$CD23,BH$3)</f>
        <v>0</v>
      </c>
      <c r="BI22" s="569">
        <f t="shared" si="144"/>
        <v>0</v>
      </c>
      <c r="BJ22" s="569">
        <f t="shared" si="144"/>
        <v>0</v>
      </c>
      <c r="BK22" s="569">
        <f t="shared" si="144"/>
        <v>0</v>
      </c>
      <c r="BL22" s="569">
        <f t="shared" si="144"/>
        <v>0</v>
      </c>
      <c r="BM22" s="569">
        <f t="shared" si="144"/>
        <v>0</v>
      </c>
      <c r="BN22" s="569">
        <f t="shared" si="144"/>
        <v>0</v>
      </c>
      <c r="BP22" s="568" t="str">
        <f t="shared" ref="BP22" si="145">IF(OR(C22=0,C22="/"),"",MONTH(C22))</f>
        <v/>
      </c>
      <c r="BQ22" s="568" t="str">
        <f t="shared" ref="BQ22" si="146">IF(OR(F22=0,F22="/"),"",MONTH(F22))</f>
        <v/>
      </c>
      <c r="BR22" s="568" t="str">
        <f t="shared" ref="BR22" si="147">IF(OR(I22=0,I22="/"),"",MONTH(I22))</f>
        <v/>
      </c>
      <c r="BS22" s="568" t="str">
        <f t="shared" ref="BS22" si="148">IF(OR(L22=0,L22="/"),"",MONTH(L22))</f>
        <v/>
      </c>
      <c r="BT22" s="568" t="str">
        <f t="shared" ref="BT22" si="149">IF(OR(O22=0,O22="/"),"",MONTH(O22))</f>
        <v/>
      </c>
      <c r="BU22" s="568" t="str">
        <f t="shared" ref="BU22" si="150">IF(OR(R22=0,R22="/"),"",MONTH(R22))</f>
        <v/>
      </c>
      <c r="BV22" s="568" t="str">
        <f t="shared" ref="BV22" si="151">IF(OR(U22=0,U22="/"),"",MONTH(U22))</f>
        <v/>
      </c>
      <c r="BW22" s="568" t="str">
        <f t="shared" ref="BW22" si="152">IF(OR(X22=0,X22="/"),"",MONTH(X22))</f>
        <v/>
      </c>
      <c r="BX22" s="568" t="str">
        <f t="shared" ref="BX22" si="153">IF(OR(AA22=0,AA22="/"),"",MONTH(AA22))</f>
        <v/>
      </c>
      <c r="BY22" s="568" t="str">
        <f t="shared" ref="BY22" si="154">IF(OR(AD22=0,AD22="/"),"",MONTH(AD22))</f>
        <v/>
      </c>
      <c r="BZ22" s="568" t="str">
        <f t="shared" ref="BZ22" si="155">IF(OR(AG22=0,AG22="/"),"",MONTH(AG22))</f>
        <v/>
      </c>
      <c r="CA22" s="568" t="str">
        <f t="shared" ref="CA22" si="156">IF(OR(AJ22=0,AJ22="/"),"",MONTH(AJ22))</f>
        <v/>
      </c>
      <c r="CB22" s="568" t="str">
        <f t="shared" ref="CB22" si="157">IF(OR(AM22=0,AM22="/"),"",MONTH(AM22))</f>
        <v/>
      </c>
      <c r="CC22" s="568" t="str">
        <f t="shared" ref="CC22" si="158">IF(OR(AP22=0,AP22="/"),"",MONTH(AP22))</f>
        <v/>
      </c>
      <c r="CD22" s="568" t="str">
        <f t="shared" ref="CD22" si="159">IF(OR(AS22=0,AS22="/"),"",MONTH(AS22))</f>
        <v/>
      </c>
    </row>
    <row r="23" spans="1:82" ht="30" customHeight="1">
      <c r="A23" s="574"/>
      <c r="B23" s="596"/>
      <c r="C23" s="139" t="str">
        <f>IF(AF5="","",AF5)</f>
        <v/>
      </c>
      <c r="D23" s="137" t="str">
        <f>AE5</f>
        <v/>
      </c>
      <c r="E23" s="140" t="str">
        <f>IF(AD5="","",AD5)</f>
        <v/>
      </c>
      <c r="F23" s="139" t="str">
        <f>IF(AF7="","",AF7)</f>
        <v/>
      </c>
      <c r="G23" s="137" t="str">
        <f>AE7</f>
        <v/>
      </c>
      <c r="H23" s="140" t="str">
        <f>IF(AD7="","",AD7)</f>
        <v/>
      </c>
      <c r="I23" s="139" t="str">
        <f>IF(AF9="","",AF9)</f>
        <v/>
      </c>
      <c r="J23" s="137" t="str">
        <f>AE9</f>
        <v/>
      </c>
      <c r="K23" s="140" t="str">
        <f>IF(AD9="","",AD9)</f>
        <v/>
      </c>
      <c r="L23" s="139" t="str">
        <f>IF(AF11="","",AF11)</f>
        <v/>
      </c>
      <c r="M23" s="137" t="str">
        <f>AE11</f>
        <v/>
      </c>
      <c r="N23" s="140" t="str">
        <f>IF(AD11="","",AD11)</f>
        <v/>
      </c>
      <c r="O23" s="139" t="str">
        <f>IF(AF13="","",AF13)</f>
        <v/>
      </c>
      <c r="P23" s="137" t="str">
        <f>AE13</f>
        <v/>
      </c>
      <c r="Q23" s="140" t="str">
        <f>IF(AD13="","",AD13)</f>
        <v/>
      </c>
      <c r="R23" s="139" t="str">
        <f>IF(AF15="","",AF15)</f>
        <v/>
      </c>
      <c r="S23" s="137" t="str">
        <f>AE15</f>
        <v/>
      </c>
      <c r="T23" s="140" t="str">
        <f>IF(AD15="","",AD15)</f>
        <v/>
      </c>
      <c r="U23" s="139" t="str">
        <f>IF(AF17="","",AF17)</f>
        <v/>
      </c>
      <c r="V23" s="137" t="str">
        <f>AE17</f>
        <v/>
      </c>
      <c r="W23" s="140" t="str">
        <f>IF(AD17="","",AD17)</f>
        <v/>
      </c>
      <c r="X23" s="139" t="str">
        <f>IF(AF19="","",AF19)</f>
        <v/>
      </c>
      <c r="Y23" s="137" t="str">
        <f>AE19</f>
        <v/>
      </c>
      <c r="Z23" s="140" t="str">
        <f>IF(AD19="","",AD19)</f>
        <v/>
      </c>
      <c r="AA23" s="139" t="str">
        <f>IF(AF21="","",AF21)</f>
        <v/>
      </c>
      <c r="AB23" s="137" t="str">
        <f>AE21</f>
        <v/>
      </c>
      <c r="AC23" s="140" t="str">
        <f>IF(AD21="","",AD21)</f>
        <v/>
      </c>
      <c r="AD23" s="572"/>
      <c r="AE23" s="572"/>
      <c r="AF23" s="572"/>
      <c r="AG23" s="136"/>
      <c r="AH23" s="137" t="str">
        <f>IF(AG23&gt;="","","－")</f>
        <v/>
      </c>
      <c r="AI23" s="138"/>
      <c r="AJ23" s="136"/>
      <c r="AK23" s="137" t="str">
        <f>IF(AJ23&gt;="","","－")</f>
        <v/>
      </c>
      <c r="AL23" s="138"/>
      <c r="AM23" s="136"/>
      <c r="AN23" s="137" t="str">
        <f>IF(AM23&gt;="","","－")</f>
        <v/>
      </c>
      <c r="AO23" s="138"/>
      <c r="AP23" s="136"/>
      <c r="AQ23" s="137" t="str">
        <f>IF(AP23&gt;="","","－")</f>
        <v/>
      </c>
      <c r="AR23" s="138"/>
      <c r="AS23" s="136"/>
      <c r="AT23" s="137" t="str">
        <f>IF(AS23&gt;="","","－")</f>
        <v/>
      </c>
      <c r="AU23" s="138"/>
      <c r="AV23" s="579"/>
      <c r="AW23" s="578"/>
      <c r="AX23" s="578"/>
      <c r="AY23" s="578"/>
      <c r="AZ23" s="576"/>
      <c r="BA23" s="576"/>
      <c r="BB23" s="576"/>
      <c r="BC23" s="577"/>
      <c r="BD23" s="373"/>
      <c r="BE23" s="568"/>
      <c r="BF23" s="568"/>
      <c r="BG23" s="589"/>
      <c r="BH23" s="569"/>
      <c r="BI23" s="569"/>
      <c r="BJ23" s="569"/>
      <c r="BK23" s="569"/>
      <c r="BL23" s="569"/>
      <c r="BM23" s="569"/>
      <c r="BN23" s="569"/>
      <c r="BP23" s="568"/>
      <c r="BQ23" s="568"/>
      <c r="BR23" s="568"/>
      <c r="BS23" s="568"/>
      <c r="BT23" s="568"/>
      <c r="BU23" s="568"/>
      <c r="BV23" s="568"/>
      <c r="BW23" s="568"/>
      <c r="BX23" s="568"/>
      <c r="BY23" s="568"/>
      <c r="BZ23" s="568"/>
      <c r="CA23" s="568"/>
      <c r="CB23" s="568"/>
      <c r="CC23" s="568"/>
      <c r="CD23" s="568"/>
    </row>
    <row r="24" spans="1:82" ht="30" customHeight="1">
      <c r="A24" s="574">
        <v>11</v>
      </c>
      <c r="B24" s="596" t="str">
        <f>'参加チーム(新人)'!E11</f>
        <v>ゴールデンファイヤーズ</v>
      </c>
      <c r="C24" s="194" t="str">
        <f>IF(AG4="","",AG4)</f>
        <v>/</v>
      </c>
      <c r="D24" s="570" t="str">
        <f>IF(C25&gt;E25,"○",IF(C25&lt;E25,"●",IF(C25="","","△")))</f>
        <v/>
      </c>
      <c r="E24" s="571"/>
      <c r="F24" s="194" t="str">
        <f>IF(AG6="","",AG6)</f>
        <v>/</v>
      </c>
      <c r="G24" s="570" t="str">
        <f>IF(F25&gt;H25,"○",IF(F25&lt;H25,"●",IF(F25="","","△")))</f>
        <v/>
      </c>
      <c r="H24" s="571"/>
      <c r="I24" s="194" t="str">
        <f>IF(AG8="","",AG8)</f>
        <v>/</v>
      </c>
      <c r="J24" s="570" t="str">
        <f>IF(I25&gt;K25,"○",IF(I25&lt;K25,"●",IF(I25="","","△")))</f>
        <v/>
      </c>
      <c r="K24" s="571"/>
      <c r="L24" s="194" t="str">
        <f>IF(AG10="","",AG10)</f>
        <v>/</v>
      </c>
      <c r="M24" s="570" t="str">
        <f>IF(L25&gt;N25,"○",IF(L25&lt;N25,"●",IF(L25="","","△")))</f>
        <v/>
      </c>
      <c r="N24" s="571"/>
      <c r="O24" s="194" t="str">
        <f>IF(AG12="","",AG12)</f>
        <v>/</v>
      </c>
      <c r="P24" s="570" t="str">
        <f>IF(O25&gt;Q25,"○",IF(O25&lt;Q25,"●",IF(O25="","","△")))</f>
        <v/>
      </c>
      <c r="Q24" s="571"/>
      <c r="R24" s="194" t="str">
        <f>IF(AG14="","",AG14)</f>
        <v>/</v>
      </c>
      <c r="S24" s="570" t="str">
        <f>IF(R25&gt;T25,"○",IF(R25&lt;T25,"●",IF(R25="","","△")))</f>
        <v/>
      </c>
      <c r="T24" s="571"/>
      <c r="U24" s="194" t="str">
        <f>IF(AG16="","",AG16)</f>
        <v>/</v>
      </c>
      <c r="V24" s="570" t="str">
        <f>IF(U25&gt;W25,"○",IF(U25&lt;W25,"●",IF(U25="","","△")))</f>
        <v/>
      </c>
      <c r="W24" s="571"/>
      <c r="X24" s="194" t="str">
        <f>IF(AG18="","",AG18)</f>
        <v>/</v>
      </c>
      <c r="Y24" s="570" t="str">
        <f>IF(X25&gt;Z25,"○",IF(X25&lt;Z25,"●",IF(X25="","","△")))</f>
        <v/>
      </c>
      <c r="Z24" s="571"/>
      <c r="AA24" s="194" t="str">
        <f>IF(AG20="","",AG20)</f>
        <v>/</v>
      </c>
      <c r="AB24" s="570" t="str">
        <f>IF(AA25&gt;AC25,"○",IF(AA25&lt;AC25,"●",IF(AA25="","","△")))</f>
        <v/>
      </c>
      <c r="AC24" s="571"/>
      <c r="AD24" s="194" t="str">
        <f>IF(AG22="","",AG22)</f>
        <v>/</v>
      </c>
      <c r="AE24" s="570" t="str">
        <f>IF(AD25&gt;AF25,"○",IF(AD25&lt;AF25,"●",IF(AD25="","","△")))</f>
        <v/>
      </c>
      <c r="AF24" s="571"/>
      <c r="AG24" s="572"/>
      <c r="AH24" s="572"/>
      <c r="AI24" s="572"/>
      <c r="AJ24" s="195" t="s">
        <v>109</v>
      </c>
      <c r="AK24" s="570" t="str">
        <f>IF(AJ25&gt;AL25,"○",IF(AJ25&lt;AL25,"●",IF(AJ25="","","△")))</f>
        <v/>
      </c>
      <c r="AL24" s="571"/>
      <c r="AM24" s="195" t="s">
        <v>109</v>
      </c>
      <c r="AN24" s="570" t="str">
        <f>IF(AM25&gt;AO25,"○",IF(AM25&lt;AO25,"●",IF(AM25="","","△")))</f>
        <v/>
      </c>
      <c r="AO24" s="571"/>
      <c r="AP24" s="195" t="s">
        <v>109</v>
      </c>
      <c r="AQ24" s="570" t="str">
        <f>IF(AP25&gt;AR25,"○",IF(AP25&lt;AR25,"●",IF(AP25="","","△")))</f>
        <v/>
      </c>
      <c r="AR24" s="571"/>
      <c r="AS24" s="195" t="s">
        <v>109</v>
      </c>
      <c r="AT24" s="570" t="str">
        <f>IF(AS25&gt;AU25,"○",IF(AS25&lt;AU25,"●",IF(AS25="","","△")))</f>
        <v/>
      </c>
      <c r="AU24" s="571"/>
      <c r="AV24" s="579"/>
      <c r="AW24" s="578">
        <f>COUNTIF($C24:$AU25,"○")</f>
        <v>0</v>
      </c>
      <c r="AX24" s="578">
        <f>COUNTIF($C24:$AU25,"●")</f>
        <v>0</v>
      </c>
      <c r="AY24" s="578">
        <f>COUNTIF($C24:$AU25,"△")</f>
        <v>0</v>
      </c>
      <c r="AZ24" s="576">
        <f>SUM(AS25,AP25,AM25,AJ25,AG25,AD25,AA25,X25,U25,R25,O25,L25,I25,F25,C25)</f>
        <v>0</v>
      </c>
      <c r="BA24" s="576">
        <f>SUM(AU25,AR25,AO25,AL25,AI25,AF25,AC25,Z25,W25,T25,Q25,N25,K25,H25,E25)</f>
        <v>0</v>
      </c>
      <c r="BB24" s="576">
        <f>AZ24-BA24</f>
        <v>0</v>
      </c>
      <c r="BC24" s="577" t="str">
        <f>IF(AND(AW24=0,AX24=0,AY24=0),"",RANK(BE24,BE$4:BE$33))</f>
        <v/>
      </c>
      <c r="BD24" s="373" t="str">
        <f>IF(BG24=0,MAX(C24,F24,I24,L24,O24,R24,U24,X24,AA24,AE24,AD24,AG24,AJ24,AM24,AP24,AS24),"")</f>
        <v/>
      </c>
      <c r="BE24" s="568">
        <f t="shared" ref="BE24" si="160">IF(AND(AW24=0,AX24=0,AY24=0),-99999,100000*AW24+10000*AY24-BF24)</f>
        <v>-99999</v>
      </c>
      <c r="BF24" s="568">
        <f>RANK(BB24,BB$4:BB$33)</f>
        <v>1</v>
      </c>
      <c r="BG24" s="589">
        <f t="shared" ref="BG24" si="161">$BG$2-SUM(BH24:BN25)</f>
        <v>12</v>
      </c>
      <c r="BH24" s="569">
        <f t="shared" ref="BH24:BN24" si="162">COUNTIF($BP24:$CD25,BH$3)</f>
        <v>0</v>
      </c>
      <c r="BI24" s="569">
        <f t="shared" si="162"/>
        <v>0</v>
      </c>
      <c r="BJ24" s="569">
        <f t="shared" si="162"/>
        <v>0</v>
      </c>
      <c r="BK24" s="569">
        <f t="shared" si="162"/>
        <v>0</v>
      </c>
      <c r="BL24" s="569">
        <f t="shared" si="162"/>
        <v>0</v>
      </c>
      <c r="BM24" s="569">
        <f t="shared" si="162"/>
        <v>0</v>
      </c>
      <c r="BN24" s="569">
        <f t="shared" si="162"/>
        <v>0</v>
      </c>
      <c r="BP24" s="568" t="str">
        <f t="shared" ref="BP24" si="163">IF(OR(C24=0,C24="/"),"",MONTH(C24))</f>
        <v/>
      </c>
      <c r="BQ24" s="568" t="str">
        <f t="shared" ref="BQ24" si="164">IF(OR(F24=0,F24="/"),"",MONTH(F24))</f>
        <v/>
      </c>
      <c r="BR24" s="568" t="str">
        <f t="shared" ref="BR24" si="165">IF(OR(I24=0,I24="/"),"",MONTH(I24))</f>
        <v/>
      </c>
      <c r="BS24" s="568" t="str">
        <f t="shared" ref="BS24" si="166">IF(OR(L24=0,L24="/"),"",MONTH(L24))</f>
        <v/>
      </c>
      <c r="BT24" s="568" t="str">
        <f t="shared" ref="BT24" si="167">IF(OR(O24=0,O24="/"),"",MONTH(O24))</f>
        <v/>
      </c>
      <c r="BU24" s="568" t="str">
        <f t="shared" ref="BU24" si="168">IF(OR(R24=0,R24="/"),"",MONTH(R24))</f>
        <v/>
      </c>
      <c r="BV24" s="568" t="str">
        <f t="shared" ref="BV24" si="169">IF(OR(U24=0,U24="/"),"",MONTH(U24))</f>
        <v/>
      </c>
      <c r="BW24" s="568" t="str">
        <f t="shared" ref="BW24" si="170">IF(OR(X24=0,X24="/"),"",MONTH(X24))</f>
        <v/>
      </c>
      <c r="BX24" s="568" t="str">
        <f t="shared" ref="BX24" si="171">IF(OR(AA24=0,AA24="/"),"",MONTH(AA24))</f>
        <v/>
      </c>
      <c r="BY24" s="568" t="str">
        <f t="shared" ref="BY24" si="172">IF(OR(AD24=0,AD24="/"),"",MONTH(AD24))</f>
        <v/>
      </c>
      <c r="BZ24" s="568" t="str">
        <f t="shared" ref="BZ24" si="173">IF(OR(AG24=0,AG24="/"),"",MONTH(AG24))</f>
        <v/>
      </c>
      <c r="CA24" s="568" t="str">
        <f t="shared" ref="CA24" si="174">IF(OR(AJ24=0,AJ24="/"),"",MONTH(AJ24))</f>
        <v/>
      </c>
      <c r="CB24" s="568" t="str">
        <f t="shared" ref="CB24" si="175">IF(OR(AM24=0,AM24="/"),"",MONTH(AM24))</f>
        <v/>
      </c>
      <c r="CC24" s="568" t="str">
        <f t="shared" ref="CC24" si="176">IF(OR(AP24=0,AP24="/"),"",MONTH(AP24))</f>
        <v/>
      </c>
      <c r="CD24" s="568" t="str">
        <f t="shared" ref="CD24" si="177">IF(OR(AS24=0,AS24="/"),"",MONTH(AS24))</f>
        <v/>
      </c>
    </row>
    <row r="25" spans="1:82" ht="30" customHeight="1">
      <c r="A25" s="574"/>
      <c r="B25" s="596"/>
      <c r="C25" s="139" t="str">
        <f>IF(AI5="","",AI5)</f>
        <v/>
      </c>
      <c r="D25" s="137" t="str">
        <f>AH5</f>
        <v/>
      </c>
      <c r="E25" s="140" t="str">
        <f>IF(AG5="","",AG5)</f>
        <v/>
      </c>
      <c r="F25" s="139" t="str">
        <f>IF(AI7="","",AI7)</f>
        <v/>
      </c>
      <c r="G25" s="137" t="str">
        <f>AH7</f>
        <v/>
      </c>
      <c r="H25" s="140" t="str">
        <f>IF(AG7="","",AG7)</f>
        <v/>
      </c>
      <c r="I25" s="139" t="str">
        <f>IF(AI9="","",AI9)</f>
        <v/>
      </c>
      <c r="J25" s="137" t="str">
        <f>AH9</f>
        <v/>
      </c>
      <c r="K25" s="140" t="str">
        <f>IF(AG9="","",AG9)</f>
        <v/>
      </c>
      <c r="L25" s="139" t="str">
        <f>IF(AI11="","",AI11)</f>
        <v/>
      </c>
      <c r="M25" s="137" t="str">
        <f>AH11</f>
        <v/>
      </c>
      <c r="N25" s="140" t="str">
        <f>IF(AG11="","",AG11)</f>
        <v/>
      </c>
      <c r="O25" s="139" t="str">
        <f>IF(AI13="","",AI13)</f>
        <v/>
      </c>
      <c r="P25" s="137" t="str">
        <f>AH13</f>
        <v/>
      </c>
      <c r="Q25" s="140" t="str">
        <f>IF(AG13="","",AG13)</f>
        <v/>
      </c>
      <c r="R25" s="139" t="str">
        <f>IF(AI15="","",AI15)</f>
        <v/>
      </c>
      <c r="S25" s="137" t="str">
        <f>AH15</f>
        <v/>
      </c>
      <c r="T25" s="140" t="str">
        <f>IF(AG15="","",AG15)</f>
        <v/>
      </c>
      <c r="U25" s="139" t="str">
        <f>IF(AI17="","",AI17)</f>
        <v/>
      </c>
      <c r="V25" s="137" t="str">
        <f>AH17</f>
        <v/>
      </c>
      <c r="W25" s="140" t="str">
        <f>IF(AG17="","",AG17)</f>
        <v/>
      </c>
      <c r="X25" s="139" t="str">
        <f>IF(AI19="","",AI19)</f>
        <v/>
      </c>
      <c r="Y25" s="137" t="str">
        <f>AH19</f>
        <v/>
      </c>
      <c r="Z25" s="140" t="str">
        <f>IF(AG19="","",AG19)</f>
        <v/>
      </c>
      <c r="AA25" s="139" t="str">
        <f>IF(AI21="","",AI21)</f>
        <v/>
      </c>
      <c r="AB25" s="137" t="str">
        <f>AH21</f>
        <v/>
      </c>
      <c r="AC25" s="140" t="str">
        <f>IF(AG21="","",AG21)</f>
        <v/>
      </c>
      <c r="AD25" s="139" t="str">
        <f>IF(AI23="","",AI23)</f>
        <v/>
      </c>
      <c r="AE25" s="137" t="str">
        <f>AH23</f>
        <v/>
      </c>
      <c r="AF25" s="140" t="str">
        <f>IF(AG23="","",AG23)</f>
        <v/>
      </c>
      <c r="AG25" s="572"/>
      <c r="AH25" s="572"/>
      <c r="AI25" s="572"/>
      <c r="AJ25" s="136"/>
      <c r="AK25" s="137" t="str">
        <f>IF(AJ25&gt;="","","－")</f>
        <v/>
      </c>
      <c r="AL25" s="138"/>
      <c r="AM25" s="136"/>
      <c r="AN25" s="137" t="str">
        <f>IF(AM25&gt;="","","－")</f>
        <v/>
      </c>
      <c r="AO25" s="138"/>
      <c r="AP25" s="136"/>
      <c r="AQ25" s="137" t="str">
        <f>IF(AP25&gt;="","","－")</f>
        <v/>
      </c>
      <c r="AR25" s="138"/>
      <c r="AS25" s="136"/>
      <c r="AT25" s="137" t="str">
        <f>IF(AS25&gt;="","","－")</f>
        <v/>
      </c>
      <c r="AU25" s="138"/>
      <c r="AV25" s="579"/>
      <c r="AW25" s="578"/>
      <c r="AX25" s="578"/>
      <c r="AY25" s="578"/>
      <c r="AZ25" s="576"/>
      <c r="BA25" s="576"/>
      <c r="BB25" s="576"/>
      <c r="BC25" s="577"/>
      <c r="BD25" s="373"/>
      <c r="BE25" s="568"/>
      <c r="BF25" s="568"/>
      <c r="BG25" s="589"/>
      <c r="BH25" s="569"/>
      <c r="BI25" s="569"/>
      <c r="BJ25" s="569"/>
      <c r="BK25" s="569"/>
      <c r="BL25" s="569"/>
      <c r="BM25" s="569"/>
      <c r="BN25" s="569"/>
      <c r="BP25" s="568"/>
      <c r="BQ25" s="568"/>
      <c r="BR25" s="568"/>
      <c r="BS25" s="568"/>
      <c r="BT25" s="568"/>
      <c r="BU25" s="568"/>
      <c r="BV25" s="568"/>
      <c r="BW25" s="568"/>
      <c r="BX25" s="568"/>
      <c r="BY25" s="568"/>
      <c r="BZ25" s="568"/>
      <c r="CA25" s="568"/>
      <c r="CB25" s="568"/>
      <c r="CC25" s="568"/>
      <c r="CD25" s="568"/>
    </row>
    <row r="26" spans="1:82" ht="30" customHeight="1">
      <c r="A26" s="574">
        <v>12</v>
      </c>
      <c r="B26" s="596" t="str">
        <f>'参加チーム(新人)'!E12</f>
        <v>旭丘スカイシャークス</v>
      </c>
      <c r="C26" s="194" t="str">
        <f>IF(AJ4="","",AJ4)</f>
        <v>/</v>
      </c>
      <c r="D26" s="570" t="str">
        <f>IF(C27&gt;E27,"○",IF(C27&lt;E27,"●",IF(C27="","","△")))</f>
        <v/>
      </c>
      <c r="E26" s="571"/>
      <c r="F26" s="194" t="str">
        <f>IF(AJ6="","",AJ6)</f>
        <v>/</v>
      </c>
      <c r="G26" s="570" t="str">
        <f>IF(F27&gt;H27,"○",IF(F27&lt;H27,"●",IF(F27="","","△")))</f>
        <v/>
      </c>
      <c r="H26" s="571"/>
      <c r="I26" s="194" t="str">
        <f>IF(AJ8="","",AJ8)</f>
        <v>/</v>
      </c>
      <c r="J26" s="570" t="str">
        <f>IF(I27&gt;K27,"○",IF(I27&lt;K27,"●",IF(I27="","","△")))</f>
        <v/>
      </c>
      <c r="K26" s="571"/>
      <c r="L26" s="194" t="str">
        <f>IF(AJ10="","",AJ10)</f>
        <v>/</v>
      </c>
      <c r="M26" s="570" t="str">
        <f>IF(L27&gt;N27,"○",IF(L27&lt;N27,"●",IF(L27="","","△")))</f>
        <v/>
      </c>
      <c r="N26" s="571"/>
      <c r="O26" s="194" t="str">
        <f>IF(AJ12="","",AJ12)</f>
        <v>/</v>
      </c>
      <c r="P26" s="570" t="str">
        <f>IF(O27&gt;Q27,"○",IF(O27&lt;Q27,"●",IF(O27="","","△")))</f>
        <v/>
      </c>
      <c r="Q26" s="571"/>
      <c r="R26" s="194" t="str">
        <f>IF(AJ14="","",AJ14)</f>
        <v>/</v>
      </c>
      <c r="S26" s="570" t="str">
        <f>IF(R27&gt;T27,"○",IF(R27&lt;T27,"●",IF(R27="","","△")))</f>
        <v/>
      </c>
      <c r="T26" s="571"/>
      <c r="U26" s="194" t="str">
        <f>IF(AJ16="","",AJ16)</f>
        <v>/</v>
      </c>
      <c r="V26" s="570" t="str">
        <f>IF(U27&gt;W27,"○",IF(U27&lt;W27,"●",IF(U27="","","△")))</f>
        <v/>
      </c>
      <c r="W26" s="571"/>
      <c r="X26" s="194" t="str">
        <f>IF(AJ18="","",AJ18)</f>
        <v>/</v>
      </c>
      <c r="Y26" s="570" t="str">
        <f>IF(X27&gt;Z27,"○",IF(X27&lt;Z27,"●",IF(X27="","","△")))</f>
        <v/>
      </c>
      <c r="Z26" s="571"/>
      <c r="AA26" s="194" t="str">
        <f>IF(AJ20="","",AJ20)</f>
        <v>/</v>
      </c>
      <c r="AB26" s="570" t="str">
        <f>IF(AA27&gt;AC27,"○",IF(AA27&lt;AC27,"●",IF(AA27="","","△")))</f>
        <v/>
      </c>
      <c r="AC26" s="571"/>
      <c r="AD26" s="194" t="str">
        <f>IF(AJ22="","",AJ22)</f>
        <v>/</v>
      </c>
      <c r="AE26" s="570" t="str">
        <f>IF(AD27&gt;AF27,"○",IF(AD27&lt;AF27,"●",IF(AD27="","","△")))</f>
        <v/>
      </c>
      <c r="AF26" s="571"/>
      <c r="AG26" s="194" t="str">
        <f>IF(AJ24="","",AJ24)</f>
        <v>/</v>
      </c>
      <c r="AH26" s="570" t="str">
        <f>IF(AG27&gt;AI27,"○",IF(AG27&lt;AI27,"●",IF(AG27="","","△")))</f>
        <v/>
      </c>
      <c r="AI26" s="571"/>
      <c r="AJ26" s="572"/>
      <c r="AK26" s="572"/>
      <c r="AL26" s="572"/>
      <c r="AM26" s="195" t="s">
        <v>109</v>
      </c>
      <c r="AN26" s="570" t="str">
        <f>IF(AM27&gt;AO27,"○",IF(AM27&lt;AO27,"●",IF(AM27="","","△")))</f>
        <v/>
      </c>
      <c r="AO26" s="571"/>
      <c r="AP26" s="195" t="s">
        <v>109</v>
      </c>
      <c r="AQ26" s="570" t="str">
        <f>IF(AP27&gt;AR27,"○",IF(AP27&lt;AR27,"●",IF(AP27="","","△")))</f>
        <v/>
      </c>
      <c r="AR26" s="571"/>
      <c r="AS26" s="195" t="s">
        <v>109</v>
      </c>
      <c r="AT26" s="570" t="str">
        <f>IF(AS27&gt;AU27,"○",IF(AS27&lt;AU27,"●",IF(AS27="","","△")))</f>
        <v/>
      </c>
      <c r="AU26" s="571"/>
      <c r="AV26" s="579"/>
      <c r="AW26" s="578">
        <f>COUNTIF($C26:$AU27,"○")</f>
        <v>0</v>
      </c>
      <c r="AX26" s="578">
        <f>COUNTIF($C26:$AU27,"●")</f>
        <v>0</v>
      </c>
      <c r="AY26" s="578">
        <f>COUNTIF($C26:$AU27,"△")</f>
        <v>0</v>
      </c>
      <c r="AZ26" s="576">
        <f>SUM(AS27,AP27,AM27,AJ27,AG27,AD27,AA27,X27,U27,R27,O27,L27,I27,F27,C27)</f>
        <v>0</v>
      </c>
      <c r="BA26" s="576">
        <f>SUM(AU27,AR27,AO27,AL27,AI27,AF27,AC27,Z27,W27,T27,Q27,N27,K27,H27,E27)</f>
        <v>0</v>
      </c>
      <c r="BB26" s="576">
        <f>AZ26-BA26</f>
        <v>0</v>
      </c>
      <c r="BC26" s="577" t="str">
        <f>IF(AND(AW26=0,AX26=0,AY26=0),"",RANK(BE26,BE$4:BE$33))</f>
        <v/>
      </c>
      <c r="BD26" s="373" t="str">
        <f>IF(BG26=0,MAX(C26,F26,I26,L26,O26,R26,U26,X26,AA26,AE26,AD26,AG26,AJ26,AM26,AP26,AS26),"")</f>
        <v/>
      </c>
      <c r="BE26" s="568">
        <f t="shared" ref="BE26" si="178">IF(AND(AW26=0,AX26=0,AY26=0),-99999,100000*AW26+10000*AY26-BF26)</f>
        <v>-99999</v>
      </c>
      <c r="BF26" s="568">
        <f>RANK(BB26,BB$4:BB$33)</f>
        <v>1</v>
      </c>
      <c r="BG26" s="589">
        <f t="shared" ref="BG26" si="179">$BG$2-SUM(BH26:BN27)</f>
        <v>12</v>
      </c>
      <c r="BH26" s="569">
        <f t="shared" ref="BH26:BN26" si="180">COUNTIF($BP26:$CD27,BH$3)</f>
        <v>0</v>
      </c>
      <c r="BI26" s="569">
        <f t="shared" si="180"/>
        <v>0</v>
      </c>
      <c r="BJ26" s="569">
        <f t="shared" si="180"/>
        <v>0</v>
      </c>
      <c r="BK26" s="569">
        <f t="shared" si="180"/>
        <v>0</v>
      </c>
      <c r="BL26" s="569">
        <f t="shared" si="180"/>
        <v>0</v>
      </c>
      <c r="BM26" s="569">
        <f t="shared" si="180"/>
        <v>0</v>
      </c>
      <c r="BN26" s="569">
        <f t="shared" si="180"/>
        <v>0</v>
      </c>
      <c r="BP26" s="568" t="str">
        <f t="shared" ref="BP26" si="181">IF(OR(C26=0,C26="/"),"",MONTH(C26))</f>
        <v/>
      </c>
      <c r="BQ26" s="568" t="str">
        <f t="shared" ref="BQ26" si="182">IF(OR(F26=0,F26="/"),"",MONTH(F26))</f>
        <v/>
      </c>
      <c r="BR26" s="568" t="str">
        <f t="shared" ref="BR26" si="183">IF(OR(I26=0,I26="/"),"",MONTH(I26))</f>
        <v/>
      </c>
      <c r="BS26" s="568" t="str">
        <f t="shared" ref="BS26" si="184">IF(OR(L26=0,L26="/"),"",MONTH(L26))</f>
        <v/>
      </c>
      <c r="BT26" s="568" t="str">
        <f t="shared" ref="BT26" si="185">IF(OR(O26=0,O26="/"),"",MONTH(O26))</f>
        <v/>
      </c>
      <c r="BU26" s="568" t="str">
        <f t="shared" ref="BU26" si="186">IF(OR(R26=0,R26="/"),"",MONTH(R26))</f>
        <v/>
      </c>
      <c r="BV26" s="568" t="str">
        <f t="shared" ref="BV26" si="187">IF(OR(U26=0,U26="/"),"",MONTH(U26))</f>
        <v/>
      </c>
      <c r="BW26" s="568" t="str">
        <f t="shared" ref="BW26" si="188">IF(OR(X26=0,X26="/"),"",MONTH(X26))</f>
        <v/>
      </c>
      <c r="BX26" s="568" t="str">
        <f t="shared" ref="BX26" si="189">IF(OR(AA26=0,AA26="/"),"",MONTH(AA26))</f>
        <v/>
      </c>
      <c r="BY26" s="568" t="str">
        <f t="shared" ref="BY26" si="190">IF(OR(AD26=0,AD26="/"),"",MONTH(AD26))</f>
        <v/>
      </c>
      <c r="BZ26" s="568" t="str">
        <f t="shared" ref="BZ26" si="191">IF(OR(AG26=0,AG26="/"),"",MONTH(AG26))</f>
        <v/>
      </c>
      <c r="CA26" s="568" t="str">
        <f t="shared" ref="CA26" si="192">IF(OR(AJ26=0,AJ26="/"),"",MONTH(AJ26))</f>
        <v/>
      </c>
      <c r="CB26" s="568" t="str">
        <f t="shared" ref="CB26" si="193">IF(OR(AM26=0,AM26="/"),"",MONTH(AM26))</f>
        <v/>
      </c>
      <c r="CC26" s="568" t="str">
        <f t="shared" ref="CC26" si="194">IF(OR(AP26=0,AP26="/"),"",MONTH(AP26))</f>
        <v/>
      </c>
      <c r="CD26" s="568" t="str">
        <f t="shared" ref="CD26" si="195">IF(OR(AS26=0,AS26="/"),"",MONTH(AS26))</f>
        <v/>
      </c>
    </row>
    <row r="27" spans="1:82" ht="30" customHeight="1">
      <c r="A27" s="574"/>
      <c r="B27" s="596"/>
      <c r="C27" s="139" t="str">
        <f>IF(AL5="","",AL5)</f>
        <v/>
      </c>
      <c r="D27" s="137" t="str">
        <f>AK5</f>
        <v/>
      </c>
      <c r="E27" s="140" t="str">
        <f>IF(AJ5="","",AJ5)</f>
        <v/>
      </c>
      <c r="F27" s="139" t="str">
        <f>IF(AL7="","",AL7)</f>
        <v/>
      </c>
      <c r="G27" s="137" t="str">
        <f>AK7</f>
        <v/>
      </c>
      <c r="H27" s="140" t="str">
        <f>IF(AJ7="","",AJ7)</f>
        <v/>
      </c>
      <c r="I27" s="139" t="str">
        <f>IF(AL9="","",AL9)</f>
        <v/>
      </c>
      <c r="J27" s="137" t="str">
        <f>AK9</f>
        <v/>
      </c>
      <c r="K27" s="140" t="str">
        <f>IF(AJ9="","",AJ9)</f>
        <v/>
      </c>
      <c r="L27" s="139" t="str">
        <f>IF(AL11="","",AL11)</f>
        <v/>
      </c>
      <c r="M27" s="137" t="str">
        <f>AK11</f>
        <v/>
      </c>
      <c r="N27" s="140" t="str">
        <f>IF(AJ11="","",AJ11)</f>
        <v/>
      </c>
      <c r="O27" s="139" t="str">
        <f>IF(AL13="","",AL13)</f>
        <v/>
      </c>
      <c r="P27" s="137" t="str">
        <f>AK13</f>
        <v/>
      </c>
      <c r="Q27" s="140" t="str">
        <f>IF(AJ13="","",AJ13)</f>
        <v/>
      </c>
      <c r="R27" s="139" t="str">
        <f>IF(AL15="","",AL15)</f>
        <v/>
      </c>
      <c r="S27" s="137" t="str">
        <f>AK15</f>
        <v/>
      </c>
      <c r="T27" s="140" t="str">
        <f>IF(AJ15="","",AJ15)</f>
        <v/>
      </c>
      <c r="U27" s="139" t="str">
        <f>IF(AL17="","",AL17)</f>
        <v/>
      </c>
      <c r="V27" s="137" t="str">
        <f>AK17</f>
        <v/>
      </c>
      <c r="W27" s="140" t="str">
        <f>IF(AJ17="","",AJ17)</f>
        <v/>
      </c>
      <c r="X27" s="139" t="str">
        <f>IF(AL19="","",AL19)</f>
        <v/>
      </c>
      <c r="Y27" s="137" t="str">
        <f>AK19</f>
        <v/>
      </c>
      <c r="Z27" s="140" t="str">
        <f>IF(AJ19="","",AJ19)</f>
        <v/>
      </c>
      <c r="AA27" s="139" t="str">
        <f>IF(AL21="","",AL21)</f>
        <v/>
      </c>
      <c r="AB27" s="137" t="str">
        <f>AK21</f>
        <v/>
      </c>
      <c r="AC27" s="140" t="str">
        <f>IF(AJ21="","",AJ21)</f>
        <v/>
      </c>
      <c r="AD27" s="139" t="str">
        <f>IF(AL23="","",AL23)</f>
        <v/>
      </c>
      <c r="AE27" s="137" t="str">
        <f>AK23</f>
        <v/>
      </c>
      <c r="AF27" s="140" t="str">
        <f>IF(AJ23="","",AJ23)</f>
        <v/>
      </c>
      <c r="AG27" s="139" t="str">
        <f>IF(AL25="","",AL25)</f>
        <v/>
      </c>
      <c r="AH27" s="137" t="str">
        <f>AK25</f>
        <v/>
      </c>
      <c r="AI27" s="140" t="str">
        <f>IF(AJ25="","",AJ25)</f>
        <v/>
      </c>
      <c r="AJ27" s="572"/>
      <c r="AK27" s="572"/>
      <c r="AL27" s="572"/>
      <c r="AM27" s="136"/>
      <c r="AN27" s="137" t="str">
        <f>IF(AM27&gt;="","","－")</f>
        <v/>
      </c>
      <c r="AO27" s="138"/>
      <c r="AP27" s="136"/>
      <c r="AQ27" s="137" t="str">
        <f>IF(AP27&gt;="","","－")</f>
        <v/>
      </c>
      <c r="AR27" s="138"/>
      <c r="AS27" s="136"/>
      <c r="AT27" s="137" t="str">
        <f>IF(AS27&gt;="","","－")</f>
        <v/>
      </c>
      <c r="AU27" s="138"/>
      <c r="AV27" s="579"/>
      <c r="AW27" s="578"/>
      <c r="AX27" s="578"/>
      <c r="AY27" s="578"/>
      <c r="AZ27" s="576"/>
      <c r="BA27" s="576"/>
      <c r="BB27" s="576"/>
      <c r="BC27" s="577"/>
      <c r="BD27" s="373"/>
      <c r="BE27" s="568"/>
      <c r="BF27" s="568"/>
      <c r="BG27" s="589"/>
      <c r="BH27" s="569"/>
      <c r="BI27" s="569"/>
      <c r="BJ27" s="569"/>
      <c r="BK27" s="569"/>
      <c r="BL27" s="569"/>
      <c r="BM27" s="569"/>
      <c r="BN27" s="569"/>
      <c r="BP27" s="568"/>
      <c r="BQ27" s="568"/>
      <c r="BR27" s="568"/>
      <c r="BS27" s="568"/>
      <c r="BT27" s="568"/>
      <c r="BU27" s="568"/>
      <c r="BV27" s="568"/>
      <c r="BW27" s="568"/>
      <c r="BX27" s="568"/>
      <c r="BY27" s="568"/>
      <c r="BZ27" s="568"/>
      <c r="CA27" s="568"/>
      <c r="CB27" s="568"/>
      <c r="CC27" s="568"/>
      <c r="CD27" s="568"/>
    </row>
    <row r="28" spans="1:82" ht="30" customHeight="1">
      <c r="A28" s="574">
        <v>13</v>
      </c>
      <c r="B28" s="596" t="str">
        <f>'参加チーム(新人)'!E13</f>
        <v>尾張ライナーズ</v>
      </c>
      <c r="C28" s="194" t="str">
        <f>IF(AM4="","",AM4)</f>
        <v>/</v>
      </c>
      <c r="D28" s="570" t="str">
        <f>IF(C29&gt;E29,"○",IF(C29&lt;E29,"●",IF(C29="","","△")))</f>
        <v/>
      </c>
      <c r="E28" s="571"/>
      <c r="F28" s="194" t="str">
        <f>IF(AM6="","",AM6)</f>
        <v>/</v>
      </c>
      <c r="G28" s="570" t="str">
        <f>IF(F29&gt;H29,"○",IF(F29&lt;H29,"●",IF(F29="","","△")))</f>
        <v/>
      </c>
      <c r="H28" s="571"/>
      <c r="I28" s="194" t="str">
        <f>IF(AM8="","",AM8)</f>
        <v>/</v>
      </c>
      <c r="J28" s="570" t="str">
        <f>IF(I29&gt;K29,"○",IF(I29&lt;K29,"●",IF(I29="","","△")))</f>
        <v/>
      </c>
      <c r="K28" s="571"/>
      <c r="L28" s="194" t="str">
        <f>IF(AM10="","",AM10)</f>
        <v>/</v>
      </c>
      <c r="M28" s="570" t="str">
        <f>IF(L29&gt;N29,"○",IF(L29&lt;N29,"●",IF(L29="","","△")))</f>
        <v/>
      </c>
      <c r="N28" s="571"/>
      <c r="O28" s="194" t="str">
        <f>IF(AM12="","",AM12)</f>
        <v>/</v>
      </c>
      <c r="P28" s="570" t="str">
        <f>IF(O29&gt;Q29,"○",IF(O29&lt;Q29,"●",IF(O29="","","△")))</f>
        <v/>
      </c>
      <c r="Q28" s="571"/>
      <c r="R28" s="194" t="str">
        <f>IF(AM14="","",AM14)</f>
        <v>/</v>
      </c>
      <c r="S28" s="570" t="str">
        <f>IF(R29&gt;T29,"○",IF(R29&lt;T29,"●",IF(R29="","","△")))</f>
        <v/>
      </c>
      <c r="T28" s="571"/>
      <c r="U28" s="194" t="str">
        <f>IF(AM16="","",AM16)</f>
        <v>/</v>
      </c>
      <c r="V28" s="570" t="str">
        <f>IF(U29&gt;W29,"○",IF(U29&lt;W29,"●",IF(U29="","","△")))</f>
        <v/>
      </c>
      <c r="W28" s="571"/>
      <c r="X28" s="194" t="str">
        <f>IF(AM18="","",AM18)</f>
        <v>/</v>
      </c>
      <c r="Y28" s="570" t="str">
        <f>IF(X29&gt;Z29,"○",IF(X29&lt;Z29,"●",IF(X29="","","△")))</f>
        <v/>
      </c>
      <c r="Z28" s="571"/>
      <c r="AA28" s="194" t="str">
        <f>IF(AM20="","",AM20)</f>
        <v>/</v>
      </c>
      <c r="AB28" s="570" t="str">
        <f>IF(AA29&gt;AC29,"○",IF(AA29&lt;AC29,"●",IF(AA29="","","△")))</f>
        <v/>
      </c>
      <c r="AC28" s="571"/>
      <c r="AD28" s="194" t="str">
        <f>IF(AM22="","",AM22)</f>
        <v>/</v>
      </c>
      <c r="AE28" s="570" t="str">
        <f>IF(AD29&gt;AF29,"○",IF(AD29&lt;AF29,"●",IF(AD29="","","△")))</f>
        <v/>
      </c>
      <c r="AF28" s="571"/>
      <c r="AG28" s="194" t="str">
        <f>IF(AM24="","",AM24)</f>
        <v>/</v>
      </c>
      <c r="AH28" s="570" t="str">
        <f>IF(AG29&gt;AI29,"○",IF(AG29&lt;AI29,"●",IF(AG29="","","△")))</f>
        <v/>
      </c>
      <c r="AI28" s="571"/>
      <c r="AJ28" s="194" t="str">
        <f>IF(AM26="","",AM26)</f>
        <v>/</v>
      </c>
      <c r="AK28" s="570" t="str">
        <f>IF(AJ29&gt;AL29,"○",IF(AJ29&lt;AL29,"●",IF(AJ29="","","△")))</f>
        <v/>
      </c>
      <c r="AL28" s="571"/>
      <c r="AM28" s="572"/>
      <c r="AN28" s="572"/>
      <c r="AO28" s="572"/>
      <c r="AP28" s="195" t="s">
        <v>109</v>
      </c>
      <c r="AQ28" s="570" t="str">
        <f>IF(AP29&gt;AR29,"○",IF(AP29&lt;AR29,"●",IF(AP29="","","△")))</f>
        <v/>
      </c>
      <c r="AR28" s="571"/>
      <c r="AS28" s="195" t="s">
        <v>109</v>
      </c>
      <c r="AT28" s="570" t="str">
        <f>IF(AS29&gt;AU29,"○",IF(AS29&lt;AU29,"●",IF(AS29="","","△")))</f>
        <v/>
      </c>
      <c r="AU28" s="571"/>
      <c r="AV28" s="579"/>
      <c r="AW28" s="578">
        <f>COUNTIF($C28:$AU29,"○")</f>
        <v>0</v>
      </c>
      <c r="AX28" s="578">
        <f>COUNTIF($C28:$AU29,"●")</f>
        <v>0</v>
      </c>
      <c r="AY28" s="578">
        <f>COUNTIF($C28:$AU29,"△")</f>
        <v>0</v>
      </c>
      <c r="AZ28" s="576">
        <f>SUM(AS29,AP29,AM29,AJ29,AG29,AD29,AA29,X29,U29,R29,O29,L29,I29,F29,C29)</f>
        <v>0</v>
      </c>
      <c r="BA28" s="576">
        <f>SUM(AU29,AR29,AO29,AL29,AI29,AF29,AC29,Z29,W29,T29,Q29,N29,K29,H29,E29)</f>
        <v>0</v>
      </c>
      <c r="BB28" s="576">
        <f>AZ28-BA28</f>
        <v>0</v>
      </c>
      <c r="BC28" s="577" t="str">
        <f>IF(AND(AW28=0,AX28=0,AY28=0),"",RANK(BE28,BE$4:BE$33))</f>
        <v/>
      </c>
      <c r="BD28" s="373" t="str">
        <f>IF(BG28=0,MAX(C28,F28,I28,L28,O28,R28,U28,X28,AA28,AE28,AD28,AG28,AJ28,AM28,AP28,AS28),"")</f>
        <v/>
      </c>
      <c r="BE28" s="568">
        <f t="shared" ref="BE28" si="196">IF(AND(AW28=0,AX28=0,AY28=0),-99999,100000*AW28+10000*AY28-BF28)</f>
        <v>-99999</v>
      </c>
      <c r="BF28" s="568">
        <f>RANK(BB28,BB$4:BB$33)</f>
        <v>1</v>
      </c>
      <c r="BG28" s="589">
        <f t="shared" ref="BG28" si="197">$BG$2-SUM(BH28:BN29)</f>
        <v>12</v>
      </c>
      <c r="BH28" s="569">
        <f t="shared" ref="BH28:BN28" si="198">COUNTIF($BP28:$CD29,BH$3)</f>
        <v>0</v>
      </c>
      <c r="BI28" s="569">
        <f t="shared" si="198"/>
        <v>0</v>
      </c>
      <c r="BJ28" s="569">
        <f t="shared" si="198"/>
        <v>0</v>
      </c>
      <c r="BK28" s="569">
        <f t="shared" si="198"/>
        <v>0</v>
      </c>
      <c r="BL28" s="569">
        <f t="shared" si="198"/>
        <v>0</v>
      </c>
      <c r="BM28" s="569">
        <f t="shared" si="198"/>
        <v>0</v>
      </c>
      <c r="BN28" s="569">
        <f t="shared" si="198"/>
        <v>0</v>
      </c>
      <c r="BP28" s="568" t="str">
        <f t="shared" ref="BP28" si="199">IF(OR(C28=0,C28="/"),"",MONTH(C28))</f>
        <v/>
      </c>
      <c r="BQ28" s="568" t="str">
        <f t="shared" ref="BQ28" si="200">IF(OR(F28=0,F28="/"),"",MONTH(F28))</f>
        <v/>
      </c>
      <c r="BR28" s="568" t="str">
        <f t="shared" ref="BR28" si="201">IF(OR(I28=0,I28="/"),"",MONTH(I28))</f>
        <v/>
      </c>
      <c r="BS28" s="568" t="str">
        <f t="shared" ref="BS28" si="202">IF(OR(L28=0,L28="/"),"",MONTH(L28))</f>
        <v/>
      </c>
      <c r="BT28" s="568" t="str">
        <f t="shared" ref="BT28" si="203">IF(OR(O28=0,O28="/"),"",MONTH(O28))</f>
        <v/>
      </c>
      <c r="BU28" s="568" t="str">
        <f t="shared" ref="BU28" si="204">IF(OR(R28=0,R28="/"),"",MONTH(R28))</f>
        <v/>
      </c>
      <c r="BV28" s="568" t="str">
        <f t="shared" ref="BV28" si="205">IF(OR(U28=0,U28="/"),"",MONTH(U28))</f>
        <v/>
      </c>
      <c r="BW28" s="568" t="str">
        <f t="shared" ref="BW28" si="206">IF(OR(X28=0,X28="/"),"",MONTH(X28))</f>
        <v/>
      </c>
      <c r="BX28" s="568" t="str">
        <f t="shared" ref="BX28" si="207">IF(OR(AA28=0,AA28="/"),"",MONTH(AA28))</f>
        <v/>
      </c>
      <c r="BY28" s="568" t="str">
        <f t="shared" ref="BY28" si="208">IF(OR(AD28=0,AD28="/"),"",MONTH(AD28))</f>
        <v/>
      </c>
      <c r="BZ28" s="568" t="str">
        <f t="shared" ref="BZ28" si="209">IF(OR(AG28=0,AG28="/"),"",MONTH(AG28))</f>
        <v/>
      </c>
      <c r="CA28" s="568" t="str">
        <f t="shared" ref="CA28" si="210">IF(OR(AJ28=0,AJ28="/"),"",MONTH(AJ28))</f>
        <v/>
      </c>
      <c r="CB28" s="568" t="str">
        <f t="shared" ref="CB28" si="211">IF(OR(AM28=0,AM28="/"),"",MONTH(AM28))</f>
        <v/>
      </c>
      <c r="CC28" s="568" t="str">
        <f t="shared" ref="CC28" si="212">IF(OR(AP28=0,AP28="/"),"",MONTH(AP28))</f>
        <v/>
      </c>
      <c r="CD28" s="568" t="str">
        <f t="shared" ref="CD28" si="213">IF(OR(AS28=0,AS28="/"),"",MONTH(AS28))</f>
        <v/>
      </c>
    </row>
    <row r="29" spans="1:82" ht="30" customHeight="1">
      <c r="A29" s="574"/>
      <c r="B29" s="596"/>
      <c r="C29" s="139" t="str">
        <f>IF(AO5="","",AO5)</f>
        <v/>
      </c>
      <c r="D29" s="137" t="str">
        <f>AN5</f>
        <v/>
      </c>
      <c r="E29" s="140" t="str">
        <f>IF(AM5="","",AM5)</f>
        <v/>
      </c>
      <c r="F29" s="139" t="str">
        <f>IF(AO7="","",AO7)</f>
        <v/>
      </c>
      <c r="G29" s="137" t="str">
        <f>AN7</f>
        <v/>
      </c>
      <c r="H29" s="140" t="str">
        <f>IF(AM7="","",AM7)</f>
        <v/>
      </c>
      <c r="I29" s="139" t="str">
        <f>IF(AO9="","",AO9)</f>
        <v/>
      </c>
      <c r="J29" s="137" t="str">
        <f>AN9</f>
        <v/>
      </c>
      <c r="K29" s="140" t="str">
        <f>IF(AM9="","",AM9)</f>
        <v/>
      </c>
      <c r="L29" s="139" t="str">
        <f>IF(AO11="","",AO11)</f>
        <v/>
      </c>
      <c r="M29" s="137" t="str">
        <f>AN11</f>
        <v/>
      </c>
      <c r="N29" s="140" t="str">
        <f>IF(AM11="","",AM11)</f>
        <v/>
      </c>
      <c r="O29" s="139" t="str">
        <f>IF(AO13="","",AO13)</f>
        <v/>
      </c>
      <c r="P29" s="137" t="str">
        <f>AN13</f>
        <v/>
      </c>
      <c r="Q29" s="140" t="str">
        <f>IF(AM13="","",AM13)</f>
        <v/>
      </c>
      <c r="R29" s="139" t="str">
        <f>IF(AO15="","",AO15)</f>
        <v/>
      </c>
      <c r="S29" s="137" t="str">
        <f>AN15</f>
        <v/>
      </c>
      <c r="T29" s="140" t="str">
        <f>IF(AM15="","",AM15)</f>
        <v/>
      </c>
      <c r="U29" s="139" t="str">
        <f>IF(AO17="","",AO17)</f>
        <v/>
      </c>
      <c r="V29" s="137" t="str">
        <f>AN17</f>
        <v/>
      </c>
      <c r="W29" s="140" t="str">
        <f>IF(AM17="","",AM17)</f>
        <v/>
      </c>
      <c r="X29" s="139" t="str">
        <f>IF(AO19="","",AO19)</f>
        <v/>
      </c>
      <c r="Y29" s="137" t="str">
        <f>AN19</f>
        <v/>
      </c>
      <c r="Z29" s="140" t="str">
        <f>IF(AM19="","",AM19)</f>
        <v/>
      </c>
      <c r="AA29" s="139" t="str">
        <f>IF(AO21="","",AO21)</f>
        <v/>
      </c>
      <c r="AB29" s="137" t="str">
        <f>AN21</f>
        <v/>
      </c>
      <c r="AC29" s="140" t="str">
        <f>IF(AM21="","",AM21)</f>
        <v/>
      </c>
      <c r="AD29" s="139" t="str">
        <f>IF(AO23="","",AO23)</f>
        <v/>
      </c>
      <c r="AE29" s="137" t="str">
        <f>AN23</f>
        <v/>
      </c>
      <c r="AF29" s="140" t="str">
        <f>IF(AM23="","",AM23)</f>
        <v/>
      </c>
      <c r="AG29" s="139" t="str">
        <f>IF(AO25="","",AO25)</f>
        <v/>
      </c>
      <c r="AH29" s="137" t="str">
        <f>AN25</f>
        <v/>
      </c>
      <c r="AI29" s="140" t="str">
        <f>IF(AM25="","",AM25)</f>
        <v/>
      </c>
      <c r="AJ29" s="139" t="str">
        <f>IF(AO27="","",AO27)</f>
        <v/>
      </c>
      <c r="AK29" s="137" t="str">
        <f>AN27</f>
        <v/>
      </c>
      <c r="AL29" s="140" t="str">
        <f>IF(AM27="","",AM27)</f>
        <v/>
      </c>
      <c r="AM29" s="572"/>
      <c r="AN29" s="572"/>
      <c r="AO29" s="572"/>
      <c r="AP29" s="136"/>
      <c r="AQ29" s="137" t="str">
        <f>IF(AP29&gt;="","","－")</f>
        <v/>
      </c>
      <c r="AR29" s="138"/>
      <c r="AS29" s="136"/>
      <c r="AT29" s="137" t="str">
        <f>IF(AS29&gt;="","","－")</f>
        <v/>
      </c>
      <c r="AU29" s="138"/>
      <c r="AV29" s="579"/>
      <c r="AW29" s="578"/>
      <c r="AX29" s="578"/>
      <c r="AY29" s="578"/>
      <c r="AZ29" s="576"/>
      <c r="BA29" s="576"/>
      <c r="BB29" s="576"/>
      <c r="BC29" s="577"/>
      <c r="BD29" s="373"/>
      <c r="BE29" s="568"/>
      <c r="BF29" s="568"/>
      <c r="BG29" s="589"/>
      <c r="BH29" s="569"/>
      <c r="BI29" s="569"/>
      <c r="BJ29" s="569"/>
      <c r="BK29" s="569"/>
      <c r="BL29" s="569"/>
      <c r="BM29" s="569"/>
      <c r="BN29" s="569"/>
      <c r="BP29" s="568"/>
      <c r="BQ29" s="568"/>
      <c r="BR29" s="568"/>
      <c r="BS29" s="568"/>
      <c r="BT29" s="568"/>
      <c r="BU29" s="568"/>
      <c r="BV29" s="568"/>
      <c r="BW29" s="568"/>
      <c r="BX29" s="568"/>
      <c r="BY29" s="568"/>
      <c r="BZ29" s="568"/>
      <c r="CA29" s="568"/>
      <c r="CB29" s="568"/>
      <c r="CC29" s="568"/>
      <c r="CD29" s="568"/>
    </row>
    <row r="30" spans="1:82" ht="30" hidden="1" customHeight="1">
      <c r="A30" s="574">
        <v>14</v>
      </c>
      <c r="B30" s="596">
        <f>'参加チーム(新人)'!E14</f>
        <v>0</v>
      </c>
      <c r="C30" s="194" t="str">
        <f>IF(AP4="","",AP4)</f>
        <v>/</v>
      </c>
      <c r="D30" s="570" t="str">
        <f>IF(C31&gt;E31,"○",IF(C31&lt;E31,"●",IF(C31="","","△")))</f>
        <v/>
      </c>
      <c r="E30" s="571"/>
      <c r="F30" s="194" t="str">
        <f>IF(AP6="","",AP6)</f>
        <v>/</v>
      </c>
      <c r="G30" s="570" t="str">
        <f>IF(F31&gt;H31,"○",IF(F31&lt;H31,"●",IF(F31="","","△")))</f>
        <v/>
      </c>
      <c r="H30" s="571"/>
      <c r="I30" s="194" t="str">
        <f>IF(AP8="","",AP8)</f>
        <v>/</v>
      </c>
      <c r="J30" s="570" t="str">
        <f>IF(I31&gt;K31,"○",IF(I31&lt;K31,"●",IF(I31="","","△")))</f>
        <v/>
      </c>
      <c r="K30" s="571"/>
      <c r="L30" s="194" t="str">
        <f>IF(AP10="","",AP10)</f>
        <v>/</v>
      </c>
      <c r="M30" s="570" t="str">
        <f>IF(L31&gt;N31,"○",IF(L31&lt;N31,"●",IF(L31="","","△")))</f>
        <v/>
      </c>
      <c r="N30" s="571"/>
      <c r="O30" s="194" t="str">
        <f>IF(AP12="","",AP12)</f>
        <v>/</v>
      </c>
      <c r="P30" s="570" t="str">
        <f>IF(O31&gt;Q31,"○",IF(O31&lt;Q31,"●",IF(O31="","","△")))</f>
        <v/>
      </c>
      <c r="Q30" s="571"/>
      <c r="R30" s="194" t="str">
        <f>IF(AP14="","",AP14)</f>
        <v>/</v>
      </c>
      <c r="S30" s="570" t="str">
        <f>IF(R31&gt;T31,"○",IF(R31&lt;T31,"●",IF(R31="","","△")))</f>
        <v/>
      </c>
      <c r="T30" s="571"/>
      <c r="U30" s="194" t="str">
        <f>IF(AP16="","",AP16)</f>
        <v>/</v>
      </c>
      <c r="V30" s="570" t="str">
        <f>IF(U31&gt;W31,"○",IF(U31&lt;W31,"●",IF(U31="","","△")))</f>
        <v/>
      </c>
      <c r="W30" s="571"/>
      <c r="X30" s="194" t="str">
        <f>IF(AP18="","",AP18)</f>
        <v>/</v>
      </c>
      <c r="Y30" s="570" t="str">
        <f>IF(X31&gt;Z31,"○",IF(X31&lt;Z31,"●",IF(X31="","","△")))</f>
        <v/>
      </c>
      <c r="Z30" s="571"/>
      <c r="AA30" s="194" t="str">
        <f>IF(AP20="","",AP20)</f>
        <v>/</v>
      </c>
      <c r="AB30" s="570" t="str">
        <f>IF(AA31&gt;AC31,"○",IF(AA31&lt;AC31,"●",IF(AA31="","","△")))</f>
        <v/>
      </c>
      <c r="AC30" s="571"/>
      <c r="AD30" s="194" t="str">
        <f>IF(AP22="","",AP22)</f>
        <v>/</v>
      </c>
      <c r="AE30" s="570" t="str">
        <f>IF(AD31&gt;AF31,"○",IF(AD31&lt;AF31,"●",IF(AD31="","","△")))</f>
        <v/>
      </c>
      <c r="AF30" s="571"/>
      <c r="AG30" s="194" t="str">
        <f>IF(AP24="","",AP24)</f>
        <v>/</v>
      </c>
      <c r="AH30" s="570" t="str">
        <f>IF(AG31&gt;AI31,"○",IF(AG31&lt;AI31,"●",IF(AG31="","","△")))</f>
        <v/>
      </c>
      <c r="AI30" s="571"/>
      <c r="AJ30" s="194" t="str">
        <f>IF(AP26="","",AP26)</f>
        <v>/</v>
      </c>
      <c r="AK30" s="570" t="str">
        <f>IF(AJ31&gt;AL31,"○",IF(AJ31&lt;AL31,"●",IF(AJ31="","","△")))</f>
        <v/>
      </c>
      <c r="AL30" s="571"/>
      <c r="AM30" s="194" t="str">
        <f>IF(AP28="","",AP28)</f>
        <v>/</v>
      </c>
      <c r="AN30" s="570" t="str">
        <f>IF(AM31&gt;AO31,"○",IF(AM31&lt;AO31,"●",IF(AM31="","","△")))</f>
        <v/>
      </c>
      <c r="AO30" s="571"/>
      <c r="AP30" s="572"/>
      <c r="AQ30" s="572"/>
      <c r="AR30" s="572"/>
      <c r="AS30" s="195" t="s">
        <v>109</v>
      </c>
      <c r="AT30" s="570" t="str">
        <f>IF(AS31&gt;AU31,"○",IF(AS31&lt;AU31,"●",IF(AS31="","","△")))</f>
        <v/>
      </c>
      <c r="AU30" s="571"/>
      <c r="AV30" s="579"/>
      <c r="AW30" s="578">
        <f>COUNTIF($C30:$AU31,"○")</f>
        <v>0</v>
      </c>
      <c r="AX30" s="578">
        <f>COUNTIF($C30:$AU31,"●")</f>
        <v>0</v>
      </c>
      <c r="AY30" s="578">
        <f>COUNTIF($C30:$AU31,"△")</f>
        <v>0</v>
      </c>
      <c r="AZ30" s="576">
        <f>SUM(AS31,AP31,AM31,AJ31,AG31,AD31,AA31,X31,U31,R31,O31,L31,I31,F31,C31)</f>
        <v>0</v>
      </c>
      <c r="BA30" s="576">
        <f>SUM(AU31,AR31,AO31,AL31,AI31,AF31,AC31,Z31,W31,T31,Q31,N31,K31,H31,E31)</f>
        <v>0</v>
      </c>
      <c r="BB30" s="576">
        <f>AZ30-BA30</f>
        <v>0</v>
      </c>
      <c r="BC30" s="577" t="str">
        <f>IF(AND(AW30=0,AX30=0,AY30=0),"",RANK(BE30,BE$4:BE$33))</f>
        <v/>
      </c>
      <c r="BD30" s="373" t="str">
        <f>IF(BG30=0,MAX(C30,F30,I30,L30,O30,R30,U30,X30,AA30,AE30,AD30,AG30,AJ30,AM30,AP30,AS30),"")</f>
        <v/>
      </c>
      <c r="BE30" s="568">
        <f t="shared" ref="BE30" si="214">IF(AND(AW30=0,AX30=0,AY30=0),-99999,100000*AW30+10000*AY30-BF30)</f>
        <v>-99999</v>
      </c>
      <c r="BF30" s="568">
        <f>RANK(BB30,BB$4:BB$33)</f>
        <v>1</v>
      </c>
      <c r="BG30" s="589">
        <f t="shared" ref="BG30" si="215">$BG$2-SUM(BH30:BN31)</f>
        <v>12</v>
      </c>
      <c r="BH30" s="569">
        <f t="shared" ref="BH30:BN30" si="216">COUNTIF($BP30:$CD31,BH$3)</f>
        <v>0</v>
      </c>
      <c r="BI30" s="569">
        <f t="shared" si="216"/>
        <v>0</v>
      </c>
      <c r="BJ30" s="569">
        <f t="shared" si="216"/>
        <v>0</v>
      </c>
      <c r="BK30" s="569">
        <f t="shared" si="216"/>
        <v>0</v>
      </c>
      <c r="BL30" s="569">
        <f t="shared" si="216"/>
        <v>0</v>
      </c>
      <c r="BM30" s="569">
        <f t="shared" si="216"/>
        <v>0</v>
      </c>
      <c r="BN30" s="569">
        <f t="shared" si="216"/>
        <v>0</v>
      </c>
      <c r="BP30" s="568" t="str">
        <f t="shared" ref="BP30" si="217">IF(OR(C30=0,C30="/"),"",MONTH(C30))</f>
        <v/>
      </c>
      <c r="BQ30" s="568" t="str">
        <f t="shared" ref="BQ30" si="218">IF(OR(F30=0,F30="/"),"",MONTH(F30))</f>
        <v/>
      </c>
      <c r="BR30" s="568" t="str">
        <f t="shared" ref="BR30" si="219">IF(OR(I30=0,I30="/"),"",MONTH(I30))</f>
        <v/>
      </c>
      <c r="BS30" s="568" t="str">
        <f t="shared" ref="BS30" si="220">IF(OR(L30=0,L30="/"),"",MONTH(L30))</f>
        <v/>
      </c>
      <c r="BT30" s="568" t="str">
        <f t="shared" ref="BT30" si="221">IF(OR(O30=0,O30="/"),"",MONTH(O30))</f>
        <v/>
      </c>
      <c r="BU30" s="568" t="str">
        <f t="shared" ref="BU30" si="222">IF(OR(R30=0,R30="/"),"",MONTH(R30))</f>
        <v/>
      </c>
      <c r="BV30" s="568" t="str">
        <f t="shared" ref="BV30" si="223">IF(OR(U30=0,U30="/"),"",MONTH(U30))</f>
        <v/>
      </c>
      <c r="BW30" s="568" t="str">
        <f t="shared" ref="BW30" si="224">IF(OR(X30=0,X30="/"),"",MONTH(X30))</f>
        <v/>
      </c>
      <c r="BX30" s="568" t="str">
        <f t="shared" ref="BX30" si="225">IF(OR(AA30=0,AA30="/"),"",MONTH(AA30))</f>
        <v/>
      </c>
      <c r="BY30" s="568" t="str">
        <f t="shared" ref="BY30" si="226">IF(OR(AD30=0,AD30="/"),"",MONTH(AD30))</f>
        <v/>
      </c>
      <c r="BZ30" s="568" t="str">
        <f t="shared" ref="BZ30" si="227">IF(OR(AG30=0,AG30="/"),"",MONTH(AG30))</f>
        <v/>
      </c>
      <c r="CA30" s="568" t="str">
        <f t="shared" ref="CA30" si="228">IF(OR(AJ30=0,AJ30="/"),"",MONTH(AJ30))</f>
        <v/>
      </c>
      <c r="CB30" s="568" t="str">
        <f t="shared" ref="CB30" si="229">IF(OR(AM30=0,AM30="/"),"",MONTH(AM30))</f>
        <v/>
      </c>
      <c r="CC30" s="568" t="str">
        <f t="shared" ref="CC30" si="230">IF(OR(AP30=0,AP30="/"),"",MONTH(AP30))</f>
        <v/>
      </c>
      <c r="CD30" s="568" t="str">
        <f t="shared" ref="CD30" si="231">IF(OR(AS30=0,AS30="/"),"",MONTH(AS30))</f>
        <v/>
      </c>
    </row>
    <row r="31" spans="1:82" ht="30" hidden="1" customHeight="1">
      <c r="A31" s="574"/>
      <c r="B31" s="596"/>
      <c r="C31" s="139" t="str">
        <f>IF(AR5="","",AR5)</f>
        <v/>
      </c>
      <c r="D31" s="137" t="str">
        <f>AQ5</f>
        <v/>
      </c>
      <c r="E31" s="140" t="str">
        <f>IF(AP5="","",AP5)</f>
        <v/>
      </c>
      <c r="F31" s="139" t="str">
        <f>IF(AR7="","",AR7)</f>
        <v/>
      </c>
      <c r="G31" s="137" t="str">
        <f>AQ7</f>
        <v/>
      </c>
      <c r="H31" s="140" t="str">
        <f>IF(AP7="","",AP7)</f>
        <v/>
      </c>
      <c r="I31" s="139" t="str">
        <f>IF(AR9="","",AR9)</f>
        <v/>
      </c>
      <c r="J31" s="137" t="str">
        <f>AQ9</f>
        <v/>
      </c>
      <c r="K31" s="140" t="str">
        <f>IF(AP9="","",AP9)</f>
        <v/>
      </c>
      <c r="L31" s="139" t="str">
        <f>IF(AR11="","",AR11)</f>
        <v/>
      </c>
      <c r="M31" s="137" t="str">
        <f>AQ11</f>
        <v/>
      </c>
      <c r="N31" s="140" t="str">
        <f>IF(AP11="","",AP11)</f>
        <v/>
      </c>
      <c r="O31" s="139" t="str">
        <f>IF(AR13="","",AR13)</f>
        <v/>
      </c>
      <c r="P31" s="137" t="str">
        <f>AQ13</f>
        <v/>
      </c>
      <c r="Q31" s="140" t="str">
        <f>IF(AP13="","",AP13)</f>
        <v/>
      </c>
      <c r="R31" s="139" t="str">
        <f>IF(AR15="","",AR15)</f>
        <v/>
      </c>
      <c r="S31" s="137" t="str">
        <f>AQ15</f>
        <v/>
      </c>
      <c r="T31" s="140" t="str">
        <f>IF(AP15="","",AP15)</f>
        <v/>
      </c>
      <c r="U31" s="139" t="str">
        <f>IF(AR17="","",AR17)</f>
        <v/>
      </c>
      <c r="V31" s="137" t="str">
        <f>AQ17</f>
        <v/>
      </c>
      <c r="W31" s="140" t="str">
        <f>IF(AP17="","",AP17)</f>
        <v/>
      </c>
      <c r="X31" s="139" t="str">
        <f>IF(AR19="","",AR19)</f>
        <v/>
      </c>
      <c r="Y31" s="137" t="str">
        <f>AQ19</f>
        <v/>
      </c>
      <c r="Z31" s="140" t="str">
        <f>IF(AP19="","",AP19)</f>
        <v/>
      </c>
      <c r="AA31" s="139" t="str">
        <f>IF(AR21="","",AR21)</f>
        <v/>
      </c>
      <c r="AB31" s="137" t="str">
        <f>AQ21</f>
        <v/>
      </c>
      <c r="AC31" s="140" t="str">
        <f>IF(AP21="","",AP21)</f>
        <v/>
      </c>
      <c r="AD31" s="139" t="str">
        <f>IF(AR23="","",AR23)</f>
        <v/>
      </c>
      <c r="AE31" s="137" t="str">
        <f>AQ23</f>
        <v/>
      </c>
      <c r="AF31" s="140" t="str">
        <f>IF(AP23="","",AP23)</f>
        <v/>
      </c>
      <c r="AG31" s="139" t="str">
        <f>IF(AR25="","",AR25)</f>
        <v/>
      </c>
      <c r="AH31" s="137" t="str">
        <f>AQ25</f>
        <v/>
      </c>
      <c r="AI31" s="140" t="str">
        <f>IF(AP25="","",AP25)</f>
        <v/>
      </c>
      <c r="AJ31" s="139" t="str">
        <f>IF(AR27="","",AR27)</f>
        <v/>
      </c>
      <c r="AK31" s="137" t="str">
        <f>AQ27</f>
        <v/>
      </c>
      <c r="AL31" s="140" t="str">
        <f>IF(AP27="","",AP27)</f>
        <v/>
      </c>
      <c r="AM31" s="139" t="str">
        <f>IF(AR29="","",AR29)</f>
        <v/>
      </c>
      <c r="AN31" s="137" t="str">
        <f>AQ29</f>
        <v/>
      </c>
      <c r="AO31" s="140" t="str">
        <f>IF(AP29="","",AP29)</f>
        <v/>
      </c>
      <c r="AP31" s="572"/>
      <c r="AQ31" s="572"/>
      <c r="AR31" s="572"/>
      <c r="AS31" s="136"/>
      <c r="AT31" s="137" t="str">
        <f>IF(AS31&gt;="","","－")</f>
        <v/>
      </c>
      <c r="AU31" s="138"/>
      <c r="AV31" s="579"/>
      <c r="AW31" s="578"/>
      <c r="AX31" s="578"/>
      <c r="AY31" s="578"/>
      <c r="AZ31" s="576"/>
      <c r="BA31" s="576"/>
      <c r="BB31" s="576"/>
      <c r="BC31" s="577"/>
      <c r="BD31" s="373"/>
      <c r="BE31" s="568"/>
      <c r="BF31" s="568"/>
      <c r="BG31" s="589"/>
      <c r="BH31" s="569"/>
      <c r="BI31" s="569"/>
      <c r="BJ31" s="569"/>
      <c r="BK31" s="569"/>
      <c r="BL31" s="569"/>
      <c r="BM31" s="569"/>
      <c r="BN31" s="569"/>
      <c r="BP31" s="568"/>
      <c r="BQ31" s="568"/>
      <c r="BR31" s="568"/>
      <c r="BS31" s="568"/>
      <c r="BT31" s="568"/>
      <c r="BU31" s="568"/>
      <c r="BV31" s="568"/>
      <c r="BW31" s="568"/>
      <c r="BX31" s="568"/>
      <c r="BY31" s="568"/>
      <c r="BZ31" s="568"/>
      <c r="CA31" s="568"/>
      <c r="CB31" s="568"/>
      <c r="CC31" s="568"/>
      <c r="CD31" s="568"/>
    </row>
    <row r="32" spans="1:82" ht="30" hidden="1" customHeight="1">
      <c r="A32" s="574">
        <v>15</v>
      </c>
      <c r="B32" s="596">
        <f>'参加チーム(新人)'!E15</f>
        <v>0</v>
      </c>
      <c r="C32" s="194" t="str">
        <f>IF(AS4="","",AS4)</f>
        <v>/</v>
      </c>
      <c r="D32" s="570" t="str">
        <f>IF(C33&gt;E33,"○",IF(C33&lt;E33,"●",IF(C33="","","△")))</f>
        <v/>
      </c>
      <c r="E32" s="571"/>
      <c r="F32" s="194" t="str">
        <f>IF(AS6="","",AS6)</f>
        <v>/</v>
      </c>
      <c r="G32" s="570" t="str">
        <f>IF(F33&gt;H33,"○",IF(F33&lt;H33,"●",IF(F33="","","△")))</f>
        <v/>
      </c>
      <c r="H32" s="571"/>
      <c r="I32" s="194" t="str">
        <f>IF(AS8="","",AS8)</f>
        <v>/</v>
      </c>
      <c r="J32" s="570" t="str">
        <f>IF(I33&gt;K33,"○",IF(I33&lt;K33,"●",IF(I33="","","△")))</f>
        <v/>
      </c>
      <c r="K32" s="571"/>
      <c r="L32" s="194" t="str">
        <f>IF(AS10="","",AS10)</f>
        <v>/</v>
      </c>
      <c r="M32" s="570" t="str">
        <f>IF(L33&gt;N33,"○",IF(L33&lt;N33,"●",IF(L33="","","△")))</f>
        <v/>
      </c>
      <c r="N32" s="571"/>
      <c r="O32" s="194" t="str">
        <f>IF(AS12="","",AS12)</f>
        <v>/</v>
      </c>
      <c r="P32" s="570" t="str">
        <f>IF(O33&gt;Q33,"○",IF(O33&lt;Q33,"●",IF(O33="","","△")))</f>
        <v/>
      </c>
      <c r="Q32" s="571"/>
      <c r="R32" s="194" t="str">
        <f>IF(AS14="","",AS14)</f>
        <v>/</v>
      </c>
      <c r="S32" s="570" t="str">
        <f>IF(R33&gt;T33,"○",IF(R33&lt;T33,"●",IF(R33="","","△")))</f>
        <v/>
      </c>
      <c r="T32" s="571"/>
      <c r="U32" s="194" t="str">
        <f>IF(AS16="","",AS16)</f>
        <v>/</v>
      </c>
      <c r="V32" s="570" t="str">
        <f>IF(U33&gt;W33,"○",IF(U33&lt;W33,"●",IF(U33="","","△")))</f>
        <v/>
      </c>
      <c r="W32" s="571"/>
      <c r="X32" s="194" t="str">
        <f>IF(AS18="","",AS18)</f>
        <v>/</v>
      </c>
      <c r="Y32" s="570" t="str">
        <f>IF(X33&gt;Z33,"○",IF(X33&lt;Z33,"●",IF(X33="","","△")))</f>
        <v/>
      </c>
      <c r="Z32" s="571"/>
      <c r="AA32" s="194" t="str">
        <f>IF(AS20="","",AS20)</f>
        <v>/</v>
      </c>
      <c r="AB32" s="570" t="str">
        <f>IF(AA33&gt;AC33,"○",IF(AA33&lt;AC33,"●",IF(AA33="","","△")))</f>
        <v/>
      </c>
      <c r="AC32" s="571"/>
      <c r="AD32" s="194" t="str">
        <f>IF(AS22="","",AS22)</f>
        <v>/</v>
      </c>
      <c r="AE32" s="570" t="str">
        <f>IF(AD33&gt;AF33,"○",IF(AD33&lt;AF33,"●",IF(AD33="","","△")))</f>
        <v/>
      </c>
      <c r="AF32" s="571"/>
      <c r="AG32" s="194" t="str">
        <f>IF(AS24="","",AS24)</f>
        <v>/</v>
      </c>
      <c r="AH32" s="570" t="str">
        <f>IF(AG33&gt;AI33,"○",IF(AG33&lt;AI33,"●",IF(AG33="","","△")))</f>
        <v/>
      </c>
      <c r="AI32" s="571"/>
      <c r="AJ32" s="194" t="str">
        <f>IF(AS26="","",AS26)</f>
        <v>/</v>
      </c>
      <c r="AK32" s="570" t="str">
        <f>IF(AJ33&gt;AL33,"○",IF(AJ33&lt;AL33,"●",IF(AJ33="","","△")))</f>
        <v/>
      </c>
      <c r="AL32" s="571"/>
      <c r="AM32" s="194" t="str">
        <f>IF(AS28="","",AS28)</f>
        <v>/</v>
      </c>
      <c r="AN32" s="570" t="str">
        <f>IF(AM33&gt;AO33,"○",IF(AM33&lt;AO33,"●",IF(AM33="","","△")))</f>
        <v/>
      </c>
      <c r="AO32" s="571"/>
      <c r="AP32" s="194" t="str">
        <f>IF(AS30="","",AS30)</f>
        <v>/</v>
      </c>
      <c r="AQ32" s="570" t="str">
        <f>IF(AP33&gt;AR33,"○",IF(AP33&lt;AR33,"●",IF(AP33="","","△")))</f>
        <v/>
      </c>
      <c r="AR32" s="571"/>
      <c r="AS32" s="572"/>
      <c r="AT32" s="572"/>
      <c r="AU32" s="572"/>
      <c r="AV32" s="579"/>
      <c r="AW32" s="578">
        <f>COUNTIF($C32:$AU33,"○")</f>
        <v>0</v>
      </c>
      <c r="AX32" s="578">
        <f>COUNTIF($C32:$AU33,"●")</f>
        <v>0</v>
      </c>
      <c r="AY32" s="578">
        <f>COUNTIF($C32:$AU33,"△")</f>
        <v>0</v>
      </c>
      <c r="AZ32" s="576">
        <f>SUM(AS33,AP33,AM33,AJ33,AG33,AD33,AA33,X33,U33,R33,O33,L33,I33,F33,C33)</f>
        <v>0</v>
      </c>
      <c r="BA32" s="576">
        <f>SUM(AU33,AR33,AO33,AL33,AI33,AF33,AC33,Z33,W33,T33,Q33,N33,K33,H33,E33)</f>
        <v>0</v>
      </c>
      <c r="BB32" s="576">
        <f>AZ32-BA32</f>
        <v>0</v>
      </c>
      <c r="BC32" s="577" t="str">
        <f>IF(AND(AW32=0,AX32=0,AY32=0),"",RANK(BE32,BE$4:BE$33))</f>
        <v/>
      </c>
      <c r="BD32" s="373" t="str">
        <f>IF(BG32=0,MAX(C32,F32,I32,L32,O32,R32,U32,X32,AA32,AE32,AD32,AG32,AJ32,AM32,AP32,AS32),"")</f>
        <v/>
      </c>
      <c r="BE32" s="568">
        <f t="shared" ref="BE32" si="232">IF(AND(AW32=0,AX32=0,AY32=0),-99999,100000*AW32+10000*AY32-BF32)</f>
        <v>-99999</v>
      </c>
      <c r="BF32" s="568">
        <f>RANK(BB32,BB$4:BB$33)</f>
        <v>1</v>
      </c>
      <c r="BG32" s="589">
        <f t="shared" ref="BG32" si="233">$BG$2-SUM(BH32:BN33)</f>
        <v>12</v>
      </c>
      <c r="BH32" s="569">
        <f t="shared" ref="BH32:BN32" si="234">COUNTIF($BP32:$CD33,BH$3)</f>
        <v>0</v>
      </c>
      <c r="BI32" s="569">
        <f t="shared" si="234"/>
        <v>0</v>
      </c>
      <c r="BJ32" s="569">
        <f t="shared" si="234"/>
        <v>0</v>
      </c>
      <c r="BK32" s="569">
        <f t="shared" si="234"/>
        <v>0</v>
      </c>
      <c r="BL32" s="569">
        <f t="shared" si="234"/>
        <v>0</v>
      </c>
      <c r="BM32" s="569">
        <f t="shared" si="234"/>
        <v>0</v>
      </c>
      <c r="BN32" s="569">
        <f t="shared" si="234"/>
        <v>0</v>
      </c>
      <c r="BP32" s="568" t="str">
        <f t="shared" ref="BP32" si="235">IF(OR(C32=0,C32="/"),"",MONTH(C32))</f>
        <v/>
      </c>
      <c r="BQ32" s="568" t="str">
        <f t="shared" ref="BQ32" si="236">IF(OR(F32=0,F32="/"),"",MONTH(F32))</f>
        <v/>
      </c>
      <c r="BR32" s="568" t="str">
        <f t="shared" ref="BR32" si="237">IF(OR(I32=0,I32="/"),"",MONTH(I32))</f>
        <v/>
      </c>
      <c r="BS32" s="568" t="str">
        <f t="shared" ref="BS32" si="238">IF(OR(L32=0,L32="/"),"",MONTH(L32))</f>
        <v/>
      </c>
      <c r="BT32" s="568" t="str">
        <f t="shared" ref="BT32" si="239">IF(OR(O32=0,O32="/"),"",MONTH(O32))</f>
        <v/>
      </c>
      <c r="BU32" s="568" t="str">
        <f t="shared" ref="BU32" si="240">IF(OR(R32=0,R32="/"),"",MONTH(R32))</f>
        <v/>
      </c>
      <c r="BV32" s="568" t="str">
        <f t="shared" ref="BV32" si="241">IF(OR(U32=0,U32="/"),"",MONTH(U32))</f>
        <v/>
      </c>
      <c r="BW32" s="568" t="str">
        <f t="shared" ref="BW32" si="242">IF(OR(X32=0,X32="/"),"",MONTH(X32))</f>
        <v/>
      </c>
      <c r="BX32" s="568" t="str">
        <f t="shared" ref="BX32" si="243">IF(OR(AA32=0,AA32="/"),"",MONTH(AA32))</f>
        <v/>
      </c>
      <c r="BY32" s="568" t="str">
        <f t="shared" ref="BY32" si="244">IF(OR(AD32=0,AD32="/"),"",MONTH(AD32))</f>
        <v/>
      </c>
      <c r="BZ32" s="568" t="str">
        <f t="shared" ref="BZ32" si="245">IF(OR(AG32=0,AG32="/"),"",MONTH(AG32))</f>
        <v/>
      </c>
      <c r="CA32" s="568" t="str">
        <f t="shared" ref="CA32" si="246">IF(OR(AJ32=0,AJ32="/"),"",MONTH(AJ32))</f>
        <v/>
      </c>
      <c r="CB32" s="568" t="str">
        <f t="shared" ref="CB32" si="247">IF(OR(AM32=0,AM32="/"),"",MONTH(AM32))</f>
        <v/>
      </c>
      <c r="CC32" s="568" t="str">
        <f t="shared" ref="CC32" si="248">IF(OR(AP32=0,AP32="/"),"",MONTH(AP32))</f>
        <v/>
      </c>
      <c r="CD32" s="568" t="str">
        <f t="shared" ref="CD32" si="249">IF(OR(AS32=0,AS32="/"),"",MONTH(AS32))</f>
        <v/>
      </c>
    </row>
    <row r="33" spans="1:82" ht="30" hidden="1" customHeight="1">
      <c r="A33" s="574"/>
      <c r="B33" s="596"/>
      <c r="C33" s="139" t="str">
        <f>IF(AU5="","",AU5)</f>
        <v/>
      </c>
      <c r="D33" s="137" t="str">
        <f>AT5</f>
        <v/>
      </c>
      <c r="E33" s="140" t="str">
        <f>IF(AS5="","",AS5)</f>
        <v/>
      </c>
      <c r="F33" s="139" t="str">
        <f>IF(AU7="","",AU7)</f>
        <v/>
      </c>
      <c r="G33" s="137" t="str">
        <f>AT7</f>
        <v/>
      </c>
      <c r="H33" s="140" t="str">
        <f>IF(AS7="","",AS7)</f>
        <v/>
      </c>
      <c r="I33" s="139" t="str">
        <f>IF(AU9="","",AU9)</f>
        <v/>
      </c>
      <c r="J33" s="137" t="str">
        <f>AT9</f>
        <v/>
      </c>
      <c r="K33" s="140" t="str">
        <f>IF(AS9="","",AS9)</f>
        <v/>
      </c>
      <c r="L33" s="139" t="str">
        <f>IF(AU11="","",AU11)</f>
        <v/>
      </c>
      <c r="M33" s="137" t="str">
        <f>AT11</f>
        <v/>
      </c>
      <c r="N33" s="140" t="str">
        <f>IF(AS11="","",AS11)</f>
        <v/>
      </c>
      <c r="O33" s="139" t="str">
        <f>IF(AU13="","",AU13)</f>
        <v/>
      </c>
      <c r="P33" s="137" t="str">
        <f>AT13</f>
        <v/>
      </c>
      <c r="Q33" s="140" t="str">
        <f>IF(AS13="","",AS13)</f>
        <v/>
      </c>
      <c r="R33" s="139" t="str">
        <f>IF(AU15="","",AU15)</f>
        <v/>
      </c>
      <c r="S33" s="137" t="str">
        <f>AT15</f>
        <v/>
      </c>
      <c r="T33" s="140" t="str">
        <f>IF(AS15="","",AS15)</f>
        <v/>
      </c>
      <c r="U33" s="139" t="str">
        <f>IF(AU17="","",AU17)</f>
        <v/>
      </c>
      <c r="V33" s="137" t="str">
        <f>AT17</f>
        <v/>
      </c>
      <c r="W33" s="140" t="str">
        <f>IF(AS17="","",AS17)</f>
        <v/>
      </c>
      <c r="X33" s="139" t="str">
        <f>IF(AU19="","",AU19)</f>
        <v/>
      </c>
      <c r="Y33" s="137" t="str">
        <f>AT19</f>
        <v/>
      </c>
      <c r="Z33" s="140" t="str">
        <f>IF(AS19="","",AS19)</f>
        <v/>
      </c>
      <c r="AA33" s="139" t="str">
        <f>IF(AU21="","",AU21)</f>
        <v/>
      </c>
      <c r="AB33" s="137" t="str">
        <f>AT21</f>
        <v/>
      </c>
      <c r="AC33" s="140" t="str">
        <f>IF(AS21="","",AS21)</f>
        <v/>
      </c>
      <c r="AD33" s="139" t="str">
        <f>IF(AU23="","",AU23)</f>
        <v/>
      </c>
      <c r="AE33" s="137" t="str">
        <f>AT23</f>
        <v/>
      </c>
      <c r="AF33" s="140" t="str">
        <f>IF(AS23="","",AS23)</f>
        <v/>
      </c>
      <c r="AG33" s="139" t="str">
        <f>IF(AU25="","",AU25)</f>
        <v/>
      </c>
      <c r="AH33" s="137" t="str">
        <f>AT25</f>
        <v/>
      </c>
      <c r="AI33" s="140" t="str">
        <f>IF(AS25="","",AS25)</f>
        <v/>
      </c>
      <c r="AJ33" s="139" t="str">
        <f>IF(AU27="","",AU27)</f>
        <v/>
      </c>
      <c r="AK33" s="137" t="str">
        <f>AT27</f>
        <v/>
      </c>
      <c r="AL33" s="140" t="str">
        <f>IF(AS27="","",AS27)</f>
        <v/>
      </c>
      <c r="AM33" s="139" t="str">
        <f>IF(AU29="","",AU29)</f>
        <v/>
      </c>
      <c r="AN33" s="137" t="str">
        <f>AT29</f>
        <v/>
      </c>
      <c r="AO33" s="140" t="str">
        <f>IF(AS29="","",AS29)</f>
        <v/>
      </c>
      <c r="AP33" s="139" t="str">
        <f>IF(AU31="","",AU31)</f>
        <v/>
      </c>
      <c r="AQ33" s="137" t="str">
        <f>AT31</f>
        <v/>
      </c>
      <c r="AR33" s="140" t="str">
        <f>IF(AS31="","",AS31)</f>
        <v/>
      </c>
      <c r="AS33" s="572"/>
      <c r="AT33" s="572"/>
      <c r="AU33" s="572"/>
      <c r="AV33" s="579"/>
      <c r="AW33" s="578"/>
      <c r="AX33" s="578"/>
      <c r="AY33" s="578"/>
      <c r="AZ33" s="576"/>
      <c r="BA33" s="576"/>
      <c r="BB33" s="576"/>
      <c r="BC33" s="577"/>
      <c r="BD33" s="373"/>
      <c r="BE33" s="568"/>
      <c r="BF33" s="568"/>
      <c r="BG33" s="589"/>
      <c r="BH33" s="569"/>
      <c r="BI33" s="569"/>
      <c r="BJ33" s="569"/>
      <c r="BK33" s="569"/>
      <c r="BL33" s="569"/>
      <c r="BM33" s="569"/>
      <c r="BN33" s="569"/>
      <c r="BP33" s="568"/>
      <c r="BQ33" s="568"/>
      <c r="BR33" s="568"/>
      <c r="BS33" s="568"/>
      <c r="BT33" s="568"/>
      <c r="BU33" s="568"/>
      <c r="BV33" s="568"/>
      <c r="BW33" s="568"/>
      <c r="BX33" s="568"/>
      <c r="BY33" s="568"/>
      <c r="BZ33" s="568"/>
      <c r="CA33" s="568"/>
      <c r="CB33" s="568"/>
      <c r="CC33" s="568"/>
      <c r="CD33" s="568"/>
    </row>
  </sheetData>
  <sheetProtection sheet="1" objects="1" scenarios="1"/>
  <mergeCells count="777">
    <mergeCell ref="BE32:BE33"/>
    <mergeCell ref="BF32:BF33"/>
    <mergeCell ref="BG32:BG33"/>
    <mergeCell ref="BE28:BE29"/>
    <mergeCell ref="BF28:BF29"/>
    <mergeCell ref="BG28:BG29"/>
    <mergeCell ref="BE30:BE31"/>
    <mergeCell ref="BF30:BF31"/>
    <mergeCell ref="BG30:BG31"/>
    <mergeCell ref="BE22:BE23"/>
    <mergeCell ref="BF22:BF23"/>
    <mergeCell ref="BG22:BG23"/>
    <mergeCell ref="BE24:BE25"/>
    <mergeCell ref="BF24:BF25"/>
    <mergeCell ref="BG24:BG25"/>
    <mergeCell ref="BE26:BE27"/>
    <mergeCell ref="BF26:BF27"/>
    <mergeCell ref="BG26:BG27"/>
    <mergeCell ref="BE16:BE17"/>
    <mergeCell ref="BF16:BF17"/>
    <mergeCell ref="BG16:BG17"/>
    <mergeCell ref="BE18:BE19"/>
    <mergeCell ref="BF18:BF19"/>
    <mergeCell ref="BG18:BG19"/>
    <mergeCell ref="BE20:BE21"/>
    <mergeCell ref="BF20:BF21"/>
    <mergeCell ref="BG20:BG21"/>
    <mergeCell ref="BE10:BE11"/>
    <mergeCell ref="BF10:BF11"/>
    <mergeCell ref="BG10:BG11"/>
    <mergeCell ref="BE12:BE13"/>
    <mergeCell ref="BF12:BF13"/>
    <mergeCell ref="BG12:BG13"/>
    <mergeCell ref="BE14:BE15"/>
    <mergeCell ref="BF14:BF15"/>
    <mergeCell ref="BG14:BG15"/>
    <mergeCell ref="BE4:BE5"/>
    <mergeCell ref="BF4:BF5"/>
    <mergeCell ref="BG4:BG5"/>
    <mergeCell ref="BE6:BE7"/>
    <mergeCell ref="BF6:BF7"/>
    <mergeCell ref="BG6:BG7"/>
    <mergeCell ref="BE8:BE9"/>
    <mergeCell ref="BF8:BF9"/>
    <mergeCell ref="BG8:BG9"/>
    <mergeCell ref="AY32:AY33"/>
    <mergeCell ref="AZ32:AZ33"/>
    <mergeCell ref="BA32:BA33"/>
    <mergeCell ref="BB32:BB33"/>
    <mergeCell ref="BC32:BC33"/>
    <mergeCell ref="AT4:AU4"/>
    <mergeCell ref="D6:E6"/>
    <mergeCell ref="J6:K6"/>
    <mergeCell ref="M6:N6"/>
    <mergeCell ref="P6:Q6"/>
    <mergeCell ref="S6:T6"/>
    <mergeCell ref="V6:W6"/>
    <mergeCell ref="Y6:Z6"/>
    <mergeCell ref="AB6:AC6"/>
    <mergeCell ref="AE6:AF6"/>
    <mergeCell ref="AX30:AX31"/>
    <mergeCell ref="AY30:AY31"/>
    <mergeCell ref="AT30:AU30"/>
    <mergeCell ref="AZ30:AZ31"/>
    <mergeCell ref="BA30:BA31"/>
    <mergeCell ref="BB30:BB31"/>
    <mergeCell ref="BC30:BC31"/>
    <mergeCell ref="Y32:Z32"/>
    <mergeCell ref="AB32:AC32"/>
    <mergeCell ref="A32:A33"/>
    <mergeCell ref="B32:B33"/>
    <mergeCell ref="D32:E32"/>
    <mergeCell ref="G32:H32"/>
    <mergeCell ref="J32:K32"/>
    <mergeCell ref="M32:N32"/>
    <mergeCell ref="P32:Q32"/>
    <mergeCell ref="S32:T32"/>
    <mergeCell ref="V32:W32"/>
    <mergeCell ref="AE32:AF32"/>
    <mergeCell ref="AH32:AI32"/>
    <mergeCell ref="AK32:AL32"/>
    <mergeCell ref="AN32:AO32"/>
    <mergeCell ref="AQ32:AR32"/>
    <mergeCell ref="AS32:AU33"/>
    <mergeCell ref="AX28:AX29"/>
    <mergeCell ref="AW32:AW33"/>
    <mergeCell ref="AX32:AX33"/>
    <mergeCell ref="AY28:AY29"/>
    <mergeCell ref="AT28:AU28"/>
    <mergeCell ref="AZ28:AZ29"/>
    <mergeCell ref="BA28:BA29"/>
    <mergeCell ref="BB28:BB29"/>
    <mergeCell ref="BC28:BC29"/>
    <mergeCell ref="A30:A31"/>
    <mergeCell ref="B30:B31"/>
    <mergeCell ref="D30:E30"/>
    <mergeCell ref="G30:H30"/>
    <mergeCell ref="J30:K30"/>
    <mergeCell ref="M30:N30"/>
    <mergeCell ref="P30:Q30"/>
    <mergeCell ref="S30:T30"/>
    <mergeCell ref="V30:W30"/>
    <mergeCell ref="Y30:Z30"/>
    <mergeCell ref="AB30:AC30"/>
    <mergeCell ref="AE30:AF30"/>
    <mergeCell ref="AP30:AR31"/>
    <mergeCell ref="AH30:AI30"/>
    <mergeCell ref="AK30:AL30"/>
    <mergeCell ref="AN30:AO30"/>
    <mergeCell ref="AW30:AW31"/>
    <mergeCell ref="AX26:AX27"/>
    <mergeCell ref="AY26:AY27"/>
    <mergeCell ref="AT26:AU26"/>
    <mergeCell ref="AZ26:AZ27"/>
    <mergeCell ref="BA26:BA27"/>
    <mergeCell ref="BB26:BB27"/>
    <mergeCell ref="BC26:BC27"/>
    <mergeCell ref="A28:A29"/>
    <mergeCell ref="B28:B29"/>
    <mergeCell ref="D28:E28"/>
    <mergeCell ref="G28:H28"/>
    <mergeCell ref="J28:K28"/>
    <mergeCell ref="M28:N28"/>
    <mergeCell ref="P28:Q28"/>
    <mergeCell ref="S28:T28"/>
    <mergeCell ref="V28:W28"/>
    <mergeCell ref="Y28:Z28"/>
    <mergeCell ref="AB28:AC28"/>
    <mergeCell ref="AE28:AF28"/>
    <mergeCell ref="AM28:AO29"/>
    <mergeCell ref="AH28:AI28"/>
    <mergeCell ref="AK28:AL28"/>
    <mergeCell ref="AQ28:AR28"/>
    <mergeCell ref="AW28:AW29"/>
    <mergeCell ref="AX24:AX25"/>
    <mergeCell ref="AY24:AY25"/>
    <mergeCell ref="AT24:AU24"/>
    <mergeCell ref="AZ24:AZ25"/>
    <mergeCell ref="BA24:BA25"/>
    <mergeCell ref="BB24:BB25"/>
    <mergeCell ref="BC24:BC25"/>
    <mergeCell ref="A26:A27"/>
    <mergeCell ref="B26:B27"/>
    <mergeCell ref="D26:E26"/>
    <mergeCell ref="G26:H26"/>
    <mergeCell ref="J26:K26"/>
    <mergeCell ref="M26:N26"/>
    <mergeCell ref="P26:Q26"/>
    <mergeCell ref="S26:T26"/>
    <mergeCell ref="V26:W26"/>
    <mergeCell ref="Y26:Z26"/>
    <mergeCell ref="AB26:AC26"/>
    <mergeCell ref="AE26:AF26"/>
    <mergeCell ref="AJ26:AL27"/>
    <mergeCell ref="AH26:AI26"/>
    <mergeCell ref="AN26:AO26"/>
    <mergeCell ref="AQ26:AR26"/>
    <mergeCell ref="AW26:AW27"/>
    <mergeCell ref="AX22:AX23"/>
    <mergeCell ref="AY22:AY23"/>
    <mergeCell ref="AT22:AU22"/>
    <mergeCell ref="AZ22:AZ23"/>
    <mergeCell ref="BA22:BA23"/>
    <mergeCell ref="BB22:BB23"/>
    <mergeCell ref="BC22:BC23"/>
    <mergeCell ref="A24:A25"/>
    <mergeCell ref="B24:B25"/>
    <mergeCell ref="D24:E24"/>
    <mergeCell ref="G24:H24"/>
    <mergeCell ref="J24:K24"/>
    <mergeCell ref="M24:N24"/>
    <mergeCell ref="P24:Q24"/>
    <mergeCell ref="S24:T24"/>
    <mergeCell ref="V24:W24"/>
    <mergeCell ref="Y24:Z24"/>
    <mergeCell ref="AB24:AC24"/>
    <mergeCell ref="AE24:AF24"/>
    <mergeCell ref="AG24:AI25"/>
    <mergeCell ref="AK24:AL24"/>
    <mergeCell ref="AN24:AO24"/>
    <mergeCell ref="AQ24:AR24"/>
    <mergeCell ref="AW24:AW25"/>
    <mergeCell ref="BC20:BC21"/>
    <mergeCell ref="AW20:AW21"/>
    <mergeCell ref="AX20:AX21"/>
    <mergeCell ref="AY20:AY21"/>
    <mergeCell ref="AZ20:AZ21"/>
    <mergeCell ref="BA20:BA21"/>
    <mergeCell ref="BB20:BB21"/>
    <mergeCell ref="A22:A23"/>
    <mergeCell ref="B22:B23"/>
    <mergeCell ref="D22:E22"/>
    <mergeCell ref="G22:H22"/>
    <mergeCell ref="J22:K22"/>
    <mergeCell ref="M22:N22"/>
    <mergeCell ref="P22:Q22"/>
    <mergeCell ref="S22:T22"/>
    <mergeCell ref="AD22:AF23"/>
    <mergeCell ref="V22:W22"/>
    <mergeCell ref="Y22:Z22"/>
    <mergeCell ref="AB22:AC22"/>
    <mergeCell ref="AH22:AI22"/>
    <mergeCell ref="AK22:AL22"/>
    <mergeCell ref="AN22:AO22"/>
    <mergeCell ref="AQ22:AR22"/>
    <mergeCell ref="AW22:AW23"/>
    <mergeCell ref="AT20:AU20"/>
    <mergeCell ref="P20:Q20"/>
    <mergeCell ref="S20:T20"/>
    <mergeCell ref="AA20:AC21"/>
    <mergeCell ref="V20:W20"/>
    <mergeCell ref="Y20:Z20"/>
    <mergeCell ref="AE20:AF20"/>
    <mergeCell ref="AH20:AI20"/>
    <mergeCell ref="AK20:AL20"/>
    <mergeCell ref="AN20:AO20"/>
    <mergeCell ref="AQ20:AR20"/>
    <mergeCell ref="J18:K18"/>
    <mergeCell ref="M18:N18"/>
    <mergeCell ref="A18:A19"/>
    <mergeCell ref="B18:B19"/>
    <mergeCell ref="D18:E18"/>
    <mergeCell ref="G18:H18"/>
    <mergeCell ref="A20:A21"/>
    <mergeCell ref="B20:B21"/>
    <mergeCell ref="D20:E20"/>
    <mergeCell ref="G20:H20"/>
    <mergeCell ref="J20:K20"/>
    <mergeCell ref="M20:N20"/>
    <mergeCell ref="AZ18:AZ19"/>
    <mergeCell ref="AT18:AU18"/>
    <mergeCell ref="BA18:BA19"/>
    <mergeCell ref="AK18:AL18"/>
    <mergeCell ref="AN18:AO18"/>
    <mergeCell ref="X18:Z19"/>
    <mergeCell ref="V18:W18"/>
    <mergeCell ref="AB18:AC18"/>
    <mergeCell ref="AE18:AF18"/>
    <mergeCell ref="BC16:BC17"/>
    <mergeCell ref="AW16:AW17"/>
    <mergeCell ref="AX16:AX17"/>
    <mergeCell ref="AY16:AY17"/>
    <mergeCell ref="AZ16:AZ17"/>
    <mergeCell ref="BA16:BA17"/>
    <mergeCell ref="P18:Q18"/>
    <mergeCell ref="S18:T18"/>
    <mergeCell ref="AH18:AI18"/>
    <mergeCell ref="Y16:Z16"/>
    <mergeCell ref="AB16:AC16"/>
    <mergeCell ref="AE16:AF16"/>
    <mergeCell ref="BB16:BB17"/>
    <mergeCell ref="AH16:AI16"/>
    <mergeCell ref="AK16:AL16"/>
    <mergeCell ref="AN16:AO16"/>
    <mergeCell ref="AQ16:AR16"/>
    <mergeCell ref="AT16:AU16"/>
    <mergeCell ref="AQ18:AR18"/>
    <mergeCell ref="BB18:BB19"/>
    <mergeCell ref="BC18:BC19"/>
    <mergeCell ref="AW18:AW19"/>
    <mergeCell ref="AX18:AX19"/>
    <mergeCell ref="AY18:AY19"/>
    <mergeCell ref="A16:A17"/>
    <mergeCell ref="B16:B17"/>
    <mergeCell ref="D16:E16"/>
    <mergeCell ref="G16:H16"/>
    <mergeCell ref="J16:K16"/>
    <mergeCell ref="M16:N16"/>
    <mergeCell ref="P16:Q16"/>
    <mergeCell ref="S16:T16"/>
    <mergeCell ref="U16:W17"/>
    <mergeCell ref="BC12:BC13"/>
    <mergeCell ref="AW12:AW13"/>
    <mergeCell ref="AX12:AX13"/>
    <mergeCell ref="AY12:AY13"/>
    <mergeCell ref="AZ12:AZ13"/>
    <mergeCell ref="BA12:BA13"/>
    <mergeCell ref="A14:A15"/>
    <mergeCell ref="B14:B15"/>
    <mergeCell ref="D14:E14"/>
    <mergeCell ref="G14:H14"/>
    <mergeCell ref="AQ14:AR14"/>
    <mergeCell ref="J14:K14"/>
    <mergeCell ref="M14:N14"/>
    <mergeCell ref="P14:Q14"/>
    <mergeCell ref="R14:T15"/>
    <mergeCell ref="AH14:AI14"/>
    <mergeCell ref="AK14:AL14"/>
    <mergeCell ref="AN14:AO14"/>
    <mergeCell ref="V14:W14"/>
    <mergeCell ref="Y14:Z14"/>
    <mergeCell ref="AB14:AC14"/>
    <mergeCell ref="AE14:AF14"/>
    <mergeCell ref="BB14:BB15"/>
    <mergeCell ref="BC14:BC15"/>
    <mergeCell ref="Y12:Z12"/>
    <mergeCell ref="AB12:AC12"/>
    <mergeCell ref="AE12:AF12"/>
    <mergeCell ref="BB12:BB13"/>
    <mergeCell ref="AH12:AI12"/>
    <mergeCell ref="AK12:AL12"/>
    <mergeCell ref="AN12:AO12"/>
    <mergeCell ref="AQ12:AR12"/>
    <mergeCell ref="AT12:AU12"/>
    <mergeCell ref="A12:A13"/>
    <mergeCell ref="B12:B13"/>
    <mergeCell ref="D12:E12"/>
    <mergeCell ref="G12:H12"/>
    <mergeCell ref="O12:Q13"/>
    <mergeCell ref="J12:K12"/>
    <mergeCell ref="M12:N12"/>
    <mergeCell ref="S12:T12"/>
    <mergeCell ref="V12:W12"/>
    <mergeCell ref="BC8:BC9"/>
    <mergeCell ref="AW8:AW9"/>
    <mergeCell ref="AX8:AX9"/>
    <mergeCell ref="AY8:AY9"/>
    <mergeCell ref="AZ8:AZ9"/>
    <mergeCell ref="BA8:BA9"/>
    <mergeCell ref="A10:A11"/>
    <mergeCell ref="B10:B11"/>
    <mergeCell ref="D10:E10"/>
    <mergeCell ref="G10:H10"/>
    <mergeCell ref="AQ10:AR10"/>
    <mergeCell ref="J10:K10"/>
    <mergeCell ref="P10:Q10"/>
    <mergeCell ref="S10:T10"/>
    <mergeCell ref="L10:N11"/>
    <mergeCell ref="AH10:AI10"/>
    <mergeCell ref="AK10:AL10"/>
    <mergeCell ref="AN10:AO10"/>
    <mergeCell ref="V10:W10"/>
    <mergeCell ref="Y10:Z10"/>
    <mergeCell ref="AB10:AC10"/>
    <mergeCell ref="AE10:AF10"/>
    <mergeCell ref="BB10:BB11"/>
    <mergeCell ref="BC10:BC11"/>
    <mergeCell ref="Y8:Z8"/>
    <mergeCell ref="AB8:AC8"/>
    <mergeCell ref="AE8:AF8"/>
    <mergeCell ref="BB8:BB9"/>
    <mergeCell ref="AH8:AI8"/>
    <mergeCell ref="AK8:AL8"/>
    <mergeCell ref="AN8:AO8"/>
    <mergeCell ref="AQ8:AR8"/>
    <mergeCell ref="AT8:AU8"/>
    <mergeCell ref="A8:A9"/>
    <mergeCell ref="B8:B9"/>
    <mergeCell ref="D8:E8"/>
    <mergeCell ref="G8:H8"/>
    <mergeCell ref="I8:K9"/>
    <mergeCell ref="M8:N8"/>
    <mergeCell ref="P8:Q8"/>
    <mergeCell ref="S8:T8"/>
    <mergeCell ref="V8:W8"/>
    <mergeCell ref="BB6:BB7"/>
    <mergeCell ref="BC6:BC7"/>
    <mergeCell ref="AW6:AW7"/>
    <mergeCell ref="AX6:AX7"/>
    <mergeCell ref="AY6:AY7"/>
    <mergeCell ref="AZ6:AZ7"/>
    <mergeCell ref="BA6:BA7"/>
    <mergeCell ref="AH6:AI6"/>
    <mergeCell ref="AK6:AL6"/>
    <mergeCell ref="AN6:AO6"/>
    <mergeCell ref="AQ6:AR6"/>
    <mergeCell ref="AT6:AU6"/>
    <mergeCell ref="A6:A7"/>
    <mergeCell ref="B6:B7"/>
    <mergeCell ref="F6:H7"/>
    <mergeCell ref="A4:A5"/>
    <mergeCell ref="B4:B5"/>
    <mergeCell ref="C4:E5"/>
    <mergeCell ref="G4:H4"/>
    <mergeCell ref="AH4:AI4"/>
    <mergeCell ref="J4:K4"/>
    <mergeCell ref="M4:N4"/>
    <mergeCell ref="P4:Q4"/>
    <mergeCell ref="S4:T4"/>
    <mergeCell ref="AB4:AC4"/>
    <mergeCell ref="AE4:AF4"/>
    <mergeCell ref="V4:W4"/>
    <mergeCell ref="Y4:Z4"/>
    <mergeCell ref="BB2:BB3"/>
    <mergeCell ref="BC2:BC3"/>
    <mergeCell ref="AZ4:AZ5"/>
    <mergeCell ref="BA4:BA5"/>
    <mergeCell ref="BB4:BB5"/>
    <mergeCell ref="BC4:BC5"/>
    <mergeCell ref="AX2:AX3"/>
    <mergeCell ref="AY2:AY3"/>
    <mergeCell ref="AA3:AC3"/>
    <mergeCell ref="AD3:AF3"/>
    <mergeCell ref="AZ2:AZ3"/>
    <mergeCell ref="BA2:BA3"/>
    <mergeCell ref="AM2:AO2"/>
    <mergeCell ref="AP2:AR2"/>
    <mergeCell ref="AS2:AU2"/>
    <mergeCell ref="AW2:AW3"/>
    <mergeCell ref="AS3:AU3"/>
    <mergeCell ref="AV3:AV33"/>
    <mergeCell ref="AM3:AO3"/>
    <mergeCell ref="AP3:AR3"/>
    <mergeCell ref="AX4:AX5"/>
    <mergeCell ref="AY4:AY5"/>
    <mergeCell ref="AW10:AW11"/>
    <mergeCell ref="AX10:AX11"/>
    <mergeCell ref="AY10:AY11"/>
    <mergeCell ref="AZ10:AZ11"/>
    <mergeCell ref="BA10:BA11"/>
    <mergeCell ref="AT10:AU10"/>
    <mergeCell ref="AW14:AW15"/>
    <mergeCell ref="AX14:AX15"/>
    <mergeCell ref="AY14:AY15"/>
    <mergeCell ref="AZ14:AZ15"/>
    <mergeCell ref="BA14:BA15"/>
    <mergeCell ref="AT14:AU14"/>
    <mergeCell ref="AW4:AW5"/>
    <mergeCell ref="AA2:AC2"/>
    <mergeCell ref="AD2:AF2"/>
    <mergeCell ref="AG2:AI2"/>
    <mergeCell ref="AJ2:AL2"/>
    <mergeCell ref="AG3:AI3"/>
    <mergeCell ref="AJ3:AL3"/>
    <mergeCell ref="AK4:AL4"/>
    <mergeCell ref="AN4:AO4"/>
    <mergeCell ref="AQ4:AR4"/>
    <mergeCell ref="C1:AU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C3:E3"/>
    <mergeCell ref="F3:H3"/>
    <mergeCell ref="I3:K3"/>
    <mergeCell ref="L3:N3"/>
    <mergeCell ref="O3:Q3"/>
    <mergeCell ref="R3:T3"/>
    <mergeCell ref="U3:W3"/>
    <mergeCell ref="X3:Z3"/>
    <mergeCell ref="BH4:BH5"/>
    <mergeCell ref="BI4:BI5"/>
    <mergeCell ref="BJ4:BJ5"/>
    <mergeCell ref="BK4:BK5"/>
    <mergeCell ref="BL4:BL5"/>
    <mergeCell ref="BM4:BM5"/>
    <mergeCell ref="BN4:BN5"/>
    <mergeCell ref="BP4:BP5"/>
    <mergeCell ref="BQ4:BQ5"/>
    <mergeCell ref="BR4:BR5"/>
    <mergeCell ref="BS4:BS5"/>
    <mergeCell ref="BT4:BT5"/>
    <mergeCell ref="BU4:BU5"/>
    <mergeCell ref="BV4:BV5"/>
    <mergeCell ref="BW4:BW5"/>
    <mergeCell ref="BX4:BX5"/>
    <mergeCell ref="BY4:BY5"/>
    <mergeCell ref="BZ4:BZ5"/>
    <mergeCell ref="CA4:CA5"/>
    <mergeCell ref="CB4:CB5"/>
    <mergeCell ref="CC4:CC5"/>
    <mergeCell ref="CD4:CD5"/>
    <mergeCell ref="CE4:CE5"/>
    <mergeCell ref="CF4:CF5"/>
    <mergeCell ref="BH6:BH7"/>
    <mergeCell ref="BI6:BI7"/>
    <mergeCell ref="BJ6:BJ7"/>
    <mergeCell ref="BK6:BK7"/>
    <mergeCell ref="BL6:BL7"/>
    <mergeCell ref="BM6:BM7"/>
    <mergeCell ref="BN6:BN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BH8:BH9"/>
    <mergeCell ref="BI8:BI9"/>
    <mergeCell ref="BJ8:BJ9"/>
    <mergeCell ref="BK8:BK9"/>
    <mergeCell ref="BL8:BL9"/>
    <mergeCell ref="BM8:BM9"/>
    <mergeCell ref="BN8:BN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BH10:BH11"/>
    <mergeCell ref="BI10:BI11"/>
    <mergeCell ref="BJ10:BJ11"/>
    <mergeCell ref="BK10:BK11"/>
    <mergeCell ref="BL10:BL11"/>
    <mergeCell ref="BM10:BM11"/>
    <mergeCell ref="BN10:BN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CA10:CA11"/>
    <mergeCell ref="CB10:CB11"/>
    <mergeCell ref="CC10:CC11"/>
    <mergeCell ref="CD10:CD11"/>
    <mergeCell ref="BH12:BH13"/>
    <mergeCell ref="BI12:BI13"/>
    <mergeCell ref="BJ12:BJ13"/>
    <mergeCell ref="BK12:BK13"/>
    <mergeCell ref="BL12:BL13"/>
    <mergeCell ref="BM12:BM13"/>
    <mergeCell ref="BN12:BN13"/>
    <mergeCell ref="BP12:BP13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CD12:CD13"/>
    <mergeCell ref="BH14:BH15"/>
    <mergeCell ref="BI14:BI15"/>
    <mergeCell ref="BJ14:BJ15"/>
    <mergeCell ref="BK14:BK15"/>
    <mergeCell ref="BL14:BL15"/>
    <mergeCell ref="BM14:BM15"/>
    <mergeCell ref="BN14:BN15"/>
    <mergeCell ref="BP14:BP15"/>
    <mergeCell ref="BQ14:BQ15"/>
    <mergeCell ref="BR14:BR15"/>
    <mergeCell ref="BS14:BS15"/>
    <mergeCell ref="BT14:BT15"/>
    <mergeCell ref="BU14:BU15"/>
    <mergeCell ref="BV14:BV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BH16:BH17"/>
    <mergeCell ref="BI16:BI17"/>
    <mergeCell ref="BJ16:BJ17"/>
    <mergeCell ref="BK16:BK17"/>
    <mergeCell ref="BL16:BL17"/>
    <mergeCell ref="BM16:BM17"/>
    <mergeCell ref="BN16:BN17"/>
    <mergeCell ref="BP16:BP17"/>
    <mergeCell ref="BQ16:BQ17"/>
    <mergeCell ref="BR16:BR17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CB16:CB17"/>
    <mergeCell ref="CC16:CC17"/>
    <mergeCell ref="CD16:CD17"/>
    <mergeCell ref="BH18:BH19"/>
    <mergeCell ref="BI18:BI19"/>
    <mergeCell ref="BJ18:BJ19"/>
    <mergeCell ref="BK18:BK19"/>
    <mergeCell ref="BL18:BL19"/>
    <mergeCell ref="BM18:BM19"/>
    <mergeCell ref="BN18:BN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X18:BX19"/>
    <mergeCell ref="BY18:BY19"/>
    <mergeCell ref="BZ18:BZ19"/>
    <mergeCell ref="CA18:CA19"/>
    <mergeCell ref="CB18:CB19"/>
    <mergeCell ref="CC18:CC19"/>
    <mergeCell ref="CD18:CD19"/>
    <mergeCell ref="BH20:BH21"/>
    <mergeCell ref="BI20:BI21"/>
    <mergeCell ref="BJ20:BJ21"/>
    <mergeCell ref="BK20:BK21"/>
    <mergeCell ref="BL20:BL21"/>
    <mergeCell ref="BM20:BM21"/>
    <mergeCell ref="BN20:BN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BH22:BH23"/>
    <mergeCell ref="BI22:BI23"/>
    <mergeCell ref="BJ22:BJ23"/>
    <mergeCell ref="BK22:BK23"/>
    <mergeCell ref="BL22:BL23"/>
    <mergeCell ref="BM22:BM23"/>
    <mergeCell ref="BN22:BN23"/>
    <mergeCell ref="BP22:BP23"/>
    <mergeCell ref="BQ22:BQ23"/>
    <mergeCell ref="BR22:BR23"/>
    <mergeCell ref="BS22:BS23"/>
    <mergeCell ref="BT22:BT23"/>
    <mergeCell ref="BU22:BU23"/>
    <mergeCell ref="BV22:BV23"/>
    <mergeCell ref="BW22:BW23"/>
    <mergeCell ref="BX22:BX23"/>
    <mergeCell ref="BY22:BY23"/>
    <mergeCell ref="BZ22:BZ23"/>
    <mergeCell ref="CA22:CA23"/>
    <mergeCell ref="CB22:CB23"/>
    <mergeCell ref="CC22:CC23"/>
    <mergeCell ref="CD22:CD23"/>
    <mergeCell ref="BH24:BH25"/>
    <mergeCell ref="BI24:BI25"/>
    <mergeCell ref="BJ24:BJ25"/>
    <mergeCell ref="BK24:BK25"/>
    <mergeCell ref="BL24:BL25"/>
    <mergeCell ref="BM24:BM25"/>
    <mergeCell ref="BN24:BN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X24:BX25"/>
    <mergeCell ref="BY24:BY25"/>
    <mergeCell ref="BZ24:BZ25"/>
    <mergeCell ref="CA24:CA25"/>
    <mergeCell ref="CB24:CB25"/>
    <mergeCell ref="CC24:CC25"/>
    <mergeCell ref="CD24:CD25"/>
    <mergeCell ref="BH26:BH27"/>
    <mergeCell ref="BI26:BI27"/>
    <mergeCell ref="BJ26:BJ27"/>
    <mergeCell ref="BK26:BK27"/>
    <mergeCell ref="BL26:BL27"/>
    <mergeCell ref="BM26:BM27"/>
    <mergeCell ref="BN26:BN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BH28:BH29"/>
    <mergeCell ref="BI28:BI29"/>
    <mergeCell ref="BJ28:BJ29"/>
    <mergeCell ref="BK28:BK29"/>
    <mergeCell ref="BL28:BL29"/>
    <mergeCell ref="BM28:BM29"/>
    <mergeCell ref="BN28:BN29"/>
    <mergeCell ref="BP28:BP29"/>
    <mergeCell ref="BQ28:BQ29"/>
    <mergeCell ref="BR28:BR29"/>
    <mergeCell ref="BS28:BS29"/>
    <mergeCell ref="BT28:BT29"/>
    <mergeCell ref="BU28:BU29"/>
    <mergeCell ref="BV28:BV29"/>
    <mergeCell ref="BW28:BW29"/>
    <mergeCell ref="BX28:BX29"/>
    <mergeCell ref="BY28:BY29"/>
    <mergeCell ref="BZ28:BZ29"/>
    <mergeCell ref="CA28:CA29"/>
    <mergeCell ref="CB28:CB29"/>
    <mergeCell ref="CC28:CC29"/>
    <mergeCell ref="CD28:CD29"/>
    <mergeCell ref="BH30:BH31"/>
    <mergeCell ref="BI30:BI31"/>
    <mergeCell ref="BJ30:BJ31"/>
    <mergeCell ref="BK30:BK31"/>
    <mergeCell ref="BL30:BL31"/>
    <mergeCell ref="BM30:BM31"/>
    <mergeCell ref="BN30:BN31"/>
    <mergeCell ref="BP30:BP31"/>
    <mergeCell ref="BQ30:BQ31"/>
    <mergeCell ref="CA32:CA33"/>
    <mergeCell ref="CB32:CB33"/>
    <mergeCell ref="BR30:BR31"/>
    <mergeCell ref="BS30:BS31"/>
    <mergeCell ref="BT30:BT31"/>
    <mergeCell ref="BU30:BU31"/>
    <mergeCell ref="BV30:BV31"/>
    <mergeCell ref="BW30:BW31"/>
    <mergeCell ref="BX30:BX31"/>
    <mergeCell ref="BY30:BY31"/>
    <mergeCell ref="BZ30:BZ31"/>
    <mergeCell ref="CC32:CC33"/>
    <mergeCell ref="CD32:CD33"/>
    <mergeCell ref="CA30:CA31"/>
    <mergeCell ref="CB30:CB31"/>
    <mergeCell ref="CC30:CC31"/>
    <mergeCell ref="CD30:CD31"/>
    <mergeCell ref="BH32:BH33"/>
    <mergeCell ref="BI32:BI33"/>
    <mergeCell ref="BJ32:BJ33"/>
    <mergeCell ref="BK32:BK33"/>
    <mergeCell ref="BL32:BL33"/>
    <mergeCell ref="BM32:BM33"/>
    <mergeCell ref="BN32:BN33"/>
    <mergeCell ref="BP32:BP33"/>
    <mergeCell ref="BQ32:BQ33"/>
    <mergeCell ref="BR32:BR33"/>
    <mergeCell ref="BS32:BS33"/>
    <mergeCell ref="BT32:BT33"/>
    <mergeCell ref="BU32:BU33"/>
    <mergeCell ref="BV32:BV33"/>
    <mergeCell ref="BW32:BW33"/>
    <mergeCell ref="BX32:BX33"/>
    <mergeCell ref="BY32:BY33"/>
    <mergeCell ref="BZ32:BZ33"/>
  </mergeCells>
  <phoneticPr fontId="2"/>
  <conditionalFormatting sqref="BG4:BH33">
    <cfRule type="cellIs" dxfId="68" priority="8" operator="lessThan">
      <formula>$BH$2</formula>
    </cfRule>
  </conditionalFormatting>
  <conditionalFormatting sqref="BI4:BI33">
    <cfRule type="cellIs" dxfId="67" priority="7" operator="lessThan">
      <formula>$BI$2</formula>
    </cfRule>
  </conditionalFormatting>
  <conditionalFormatting sqref="BJ4:BJ33">
    <cfRule type="cellIs" dxfId="66" priority="6" operator="lessThan">
      <formula>$BJ$2</formula>
    </cfRule>
  </conditionalFormatting>
  <conditionalFormatting sqref="BK4:BK33">
    <cfRule type="cellIs" dxfId="65" priority="5" operator="lessThan">
      <formula>$BK$2</formula>
    </cfRule>
  </conditionalFormatting>
  <conditionalFormatting sqref="BL4:BL33">
    <cfRule type="cellIs" dxfId="64" priority="4" operator="lessThan">
      <formula>$BL$2</formula>
    </cfRule>
  </conditionalFormatting>
  <conditionalFormatting sqref="BM4:BM33">
    <cfRule type="cellIs" dxfId="63" priority="3" operator="lessThan">
      <formula>$BM$2</formula>
    </cfRule>
  </conditionalFormatting>
  <conditionalFormatting sqref="BN4:BN33">
    <cfRule type="cellIs" dxfId="62" priority="2" operator="lessThan">
      <formula>$BN$2</formula>
    </cfRule>
  </conditionalFormatting>
  <conditionalFormatting sqref="BD4:BD33">
    <cfRule type="top10" dxfId="61" priority="1" bottom="1" rank="1"/>
  </conditionalFormatting>
  <printOptions horizontalCentered="1" verticalCentered="1"/>
  <pageMargins left="0" right="0" top="0.31496062992125984" bottom="0" header="0.35433070866141736" footer="0.15748031496062992"/>
  <pageSetup paperSize="9" scale="64" orientation="landscape" blackAndWhite="1" r:id="rId1"/>
  <headerFooter>
    <oddHeader xml:space="preserve">&amp;C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F35"/>
  <sheetViews>
    <sheetView showGridLines="0" showRowColHeaders="0" view="pageBreakPreview" zoomScale="64" zoomScaleNormal="100" zoomScaleSheetLayoutView="64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16" sqref="A16:A17"/>
    </sheetView>
  </sheetViews>
  <sheetFormatPr defaultRowHeight="20.25" customHeight="1"/>
  <cols>
    <col min="1" max="1" width="4.375" style="134" customWidth="1"/>
    <col min="2" max="2" width="19.625" style="134" customWidth="1"/>
    <col min="3" max="3" width="4" style="134" customWidth="1"/>
    <col min="4" max="4" width="2.875" style="134" customWidth="1"/>
    <col min="5" max="6" width="4" style="134" customWidth="1"/>
    <col min="7" max="7" width="2.875" style="134" customWidth="1"/>
    <col min="8" max="9" width="4" style="134" customWidth="1"/>
    <col min="10" max="10" width="2.875" style="134" customWidth="1"/>
    <col min="11" max="12" width="4" style="134" customWidth="1"/>
    <col min="13" max="13" width="2.875" style="134" customWidth="1"/>
    <col min="14" max="15" width="4" style="134" customWidth="1"/>
    <col min="16" max="16" width="2.875" style="134" customWidth="1"/>
    <col min="17" max="18" width="4" style="134" customWidth="1"/>
    <col min="19" max="19" width="2.875" style="134" customWidth="1"/>
    <col min="20" max="21" width="4" style="134" customWidth="1"/>
    <col min="22" max="22" width="2.875" style="134" customWidth="1"/>
    <col min="23" max="24" width="4" style="134" customWidth="1"/>
    <col min="25" max="25" width="2.875" style="134" customWidth="1"/>
    <col min="26" max="27" width="4" style="134" customWidth="1"/>
    <col min="28" max="28" width="2.875" style="134" customWidth="1"/>
    <col min="29" max="30" width="4" style="134" customWidth="1"/>
    <col min="31" max="31" width="2.875" style="134" customWidth="1"/>
    <col min="32" max="33" width="4" style="134" customWidth="1"/>
    <col min="34" max="34" width="2.875" style="134" customWidth="1"/>
    <col min="35" max="36" width="4" style="134" customWidth="1"/>
    <col min="37" max="37" width="2.875" style="134" customWidth="1"/>
    <col min="38" max="39" width="4" style="134" customWidth="1"/>
    <col min="40" max="40" width="2.875" style="134" customWidth="1"/>
    <col min="41" max="41" width="4" style="134" customWidth="1"/>
    <col min="42" max="42" width="4" style="134" hidden="1" customWidth="1"/>
    <col min="43" max="43" width="2.875" style="134" hidden="1" customWidth="1"/>
    <col min="44" max="45" width="4" style="134" hidden="1" customWidth="1"/>
    <col min="46" max="46" width="2.875" style="134" hidden="1" customWidth="1"/>
    <col min="47" max="47" width="4" style="134" hidden="1" customWidth="1"/>
    <col min="48" max="48" width="0.875" style="134" customWidth="1"/>
    <col min="49" max="56" width="9" style="134"/>
    <col min="57" max="58" width="9" style="134" hidden="1" customWidth="1"/>
    <col min="59" max="59" width="9" style="367" customWidth="1"/>
    <col min="60" max="67" width="9" style="367"/>
    <col min="68" max="82" width="3.875" style="367" hidden="1" customWidth="1"/>
    <col min="83" max="84" width="9" style="367"/>
    <col min="85" max="16384" width="9" style="134"/>
  </cols>
  <sheetData>
    <row r="1" spans="1:84" ht="24">
      <c r="C1" s="573" t="str">
        <f ca="1">集計!AP2</f>
        <v>第13回愛名新人大会</v>
      </c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</row>
    <row r="2" spans="1:84" ht="13.5">
      <c r="A2" s="585" t="s">
        <v>140</v>
      </c>
      <c r="B2" s="586"/>
      <c r="C2" s="574">
        <v>1</v>
      </c>
      <c r="D2" s="574"/>
      <c r="E2" s="574"/>
      <c r="F2" s="574">
        <v>2</v>
      </c>
      <c r="G2" s="574"/>
      <c r="H2" s="574"/>
      <c r="I2" s="574">
        <v>3</v>
      </c>
      <c r="J2" s="574"/>
      <c r="K2" s="574"/>
      <c r="L2" s="574">
        <v>4</v>
      </c>
      <c r="M2" s="574"/>
      <c r="N2" s="574"/>
      <c r="O2" s="574">
        <v>5</v>
      </c>
      <c r="P2" s="574"/>
      <c r="Q2" s="574"/>
      <c r="R2" s="574">
        <v>6</v>
      </c>
      <c r="S2" s="574"/>
      <c r="T2" s="574"/>
      <c r="U2" s="574">
        <v>7</v>
      </c>
      <c r="V2" s="574"/>
      <c r="W2" s="574"/>
      <c r="X2" s="574">
        <v>8</v>
      </c>
      <c r="Y2" s="574"/>
      <c r="Z2" s="574"/>
      <c r="AA2" s="574">
        <v>9</v>
      </c>
      <c r="AB2" s="574"/>
      <c r="AC2" s="574"/>
      <c r="AD2" s="574">
        <v>10</v>
      </c>
      <c r="AE2" s="574"/>
      <c r="AF2" s="574"/>
      <c r="AG2" s="574">
        <v>11</v>
      </c>
      <c r="AH2" s="574"/>
      <c r="AI2" s="574"/>
      <c r="AJ2" s="574">
        <v>12</v>
      </c>
      <c r="AK2" s="574"/>
      <c r="AL2" s="574"/>
      <c r="AM2" s="574">
        <v>13</v>
      </c>
      <c r="AN2" s="574"/>
      <c r="AO2" s="574"/>
      <c r="AP2" s="574">
        <v>14</v>
      </c>
      <c r="AQ2" s="574"/>
      <c r="AR2" s="574"/>
      <c r="AS2" s="574">
        <v>15</v>
      </c>
      <c r="AT2" s="574"/>
      <c r="AU2" s="574"/>
      <c r="AW2" s="580" t="s">
        <v>61</v>
      </c>
      <c r="AX2" s="580" t="s">
        <v>64</v>
      </c>
      <c r="AY2" s="580" t="s">
        <v>63</v>
      </c>
      <c r="AZ2" s="580" t="s">
        <v>76</v>
      </c>
      <c r="BA2" s="580" t="s">
        <v>77</v>
      </c>
      <c r="BB2" s="580" t="s">
        <v>78</v>
      </c>
      <c r="BC2" s="597" t="s">
        <v>79</v>
      </c>
      <c r="BG2" s="367">
        <f>SUM(BH2:BN2)</f>
        <v>11</v>
      </c>
      <c r="BH2" s="368">
        <v>0</v>
      </c>
      <c r="BI2" s="368">
        <v>2</v>
      </c>
      <c r="BJ2" s="368">
        <v>3</v>
      </c>
      <c r="BK2" s="368">
        <v>2</v>
      </c>
      <c r="BL2" s="368">
        <v>2</v>
      </c>
      <c r="BM2" s="368">
        <v>2</v>
      </c>
      <c r="BN2" s="368">
        <v>0</v>
      </c>
    </row>
    <row r="3" spans="1:84" s="135" customFormat="1" ht="20.25" customHeight="1">
      <c r="A3" s="587"/>
      <c r="B3" s="588"/>
      <c r="C3" s="582" t="str">
        <f>B4</f>
        <v>篠原ジュニア野球クラブ</v>
      </c>
      <c r="D3" s="582"/>
      <c r="E3" s="582"/>
      <c r="F3" s="582" t="str">
        <f>B6</f>
        <v>東郷ファイヤーズ</v>
      </c>
      <c r="G3" s="582"/>
      <c r="H3" s="582"/>
      <c r="I3" s="582" t="str">
        <f>B8</f>
        <v>中川青葉</v>
      </c>
      <c r="J3" s="582"/>
      <c r="K3" s="582"/>
      <c r="L3" s="582" t="str">
        <f>B10</f>
        <v>名古屋スラッガー</v>
      </c>
      <c r="M3" s="582"/>
      <c r="N3" s="582"/>
      <c r="O3" s="582" t="str">
        <f>B12</f>
        <v>清水ファイターズ</v>
      </c>
      <c r="P3" s="582"/>
      <c r="Q3" s="582"/>
      <c r="R3" s="582" t="str">
        <f>B14</f>
        <v>ウイングベースボールクラブ</v>
      </c>
      <c r="S3" s="582"/>
      <c r="T3" s="582"/>
      <c r="U3" s="582" t="str">
        <f>B16</f>
        <v>名西ヤンキース</v>
      </c>
      <c r="V3" s="582"/>
      <c r="W3" s="582"/>
      <c r="X3" s="582" t="str">
        <f>B18</f>
        <v>富士シャーク</v>
      </c>
      <c r="Y3" s="582"/>
      <c r="Z3" s="582"/>
      <c r="AA3" s="582" t="str">
        <f>B20</f>
        <v>甚目寺レッドタイガース</v>
      </c>
      <c r="AB3" s="582"/>
      <c r="AC3" s="582"/>
      <c r="AD3" s="582" t="str">
        <f>B22</f>
        <v>東山ジュニアスターズ</v>
      </c>
      <c r="AE3" s="582"/>
      <c r="AF3" s="582"/>
      <c r="AG3" s="582" t="str">
        <f>B24</f>
        <v>長久手少年野球クラブ</v>
      </c>
      <c r="AH3" s="582"/>
      <c r="AI3" s="582"/>
      <c r="AJ3" s="582" t="str">
        <f>IF(B26="","",B26)</f>
        <v>瀬古オンリーワン</v>
      </c>
      <c r="AK3" s="582"/>
      <c r="AL3" s="582"/>
      <c r="AM3" s="582">
        <f>IF(B28="","",B28)</f>
        <v>0</v>
      </c>
      <c r="AN3" s="582"/>
      <c r="AO3" s="582"/>
      <c r="AP3" s="582">
        <f>IF(B30="","",B30)</f>
        <v>0</v>
      </c>
      <c r="AQ3" s="582"/>
      <c r="AR3" s="582"/>
      <c r="AS3" s="582">
        <f>IF(B32="","",B32)</f>
        <v>0</v>
      </c>
      <c r="AT3" s="582"/>
      <c r="AU3" s="582"/>
      <c r="AV3" s="579"/>
      <c r="AW3" s="581"/>
      <c r="AX3" s="581"/>
      <c r="AY3" s="581"/>
      <c r="AZ3" s="581"/>
      <c r="BA3" s="581"/>
      <c r="BB3" s="581"/>
      <c r="BC3" s="598"/>
      <c r="BG3" s="369" t="s">
        <v>175</v>
      </c>
      <c r="BH3" s="370" t="s">
        <v>176</v>
      </c>
      <c r="BI3" s="370" t="s">
        <v>177</v>
      </c>
      <c r="BJ3" s="370" t="s">
        <v>178</v>
      </c>
      <c r="BK3" s="370" t="s">
        <v>179</v>
      </c>
      <c r="BL3" s="370" t="s">
        <v>180</v>
      </c>
      <c r="BM3" s="370" t="s">
        <v>181</v>
      </c>
      <c r="BN3" s="370" t="s">
        <v>182</v>
      </c>
      <c r="BO3" s="370"/>
      <c r="BP3" s="135">
        <v>1</v>
      </c>
      <c r="BQ3" s="135">
        <v>2</v>
      </c>
      <c r="BR3" s="135">
        <v>3</v>
      </c>
      <c r="BS3" s="135">
        <v>4</v>
      </c>
      <c r="BT3" s="135">
        <v>5</v>
      </c>
      <c r="BU3" s="135">
        <v>6</v>
      </c>
      <c r="BV3" s="135">
        <v>7</v>
      </c>
      <c r="BW3" s="135">
        <v>8</v>
      </c>
      <c r="BX3" s="135">
        <v>9</v>
      </c>
      <c r="BY3" s="135">
        <v>10</v>
      </c>
      <c r="BZ3" s="135">
        <v>11</v>
      </c>
      <c r="CA3" s="135">
        <v>12</v>
      </c>
      <c r="CB3" s="135">
        <v>13</v>
      </c>
      <c r="CC3" s="135">
        <v>14</v>
      </c>
      <c r="CD3" s="135">
        <v>15</v>
      </c>
    </row>
    <row r="4" spans="1:84" ht="30" customHeight="1">
      <c r="A4" s="574">
        <v>1</v>
      </c>
      <c r="B4" s="575" t="str">
        <f>'参加チーム(新人)'!E16</f>
        <v>篠原ジュニア野球クラブ</v>
      </c>
      <c r="C4" s="572"/>
      <c r="D4" s="572"/>
      <c r="E4" s="572"/>
      <c r="F4" s="195" t="s">
        <v>109</v>
      </c>
      <c r="G4" s="570" t="str">
        <f>IF(F5&gt;H5,"○",IF(F5&lt;H5,"●",IF(F5="","","△")))</f>
        <v/>
      </c>
      <c r="H4" s="571"/>
      <c r="I4" s="195" t="s">
        <v>109</v>
      </c>
      <c r="J4" s="570" t="str">
        <f>IF(I5&gt;K5,"○",IF(I5&lt;K5,"●",IF(I5="","","△")))</f>
        <v/>
      </c>
      <c r="K4" s="571"/>
      <c r="L4" s="195" t="s">
        <v>109</v>
      </c>
      <c r="M4" s="570" t="str">
        <f>IF(L5&gt;N5,"○",IF(L5&lt;N5,"●",IF(L5="","","△")))</f>
        <v/>
      </c>
      <c r="N4" s="571"/>
      <c r="O4" s="195" t="s">
        <v>109</v>
      </c>
      <c r="P4" s="570" t="str">
        <f>IF(O5&gt;Q5,"○",IF(O5&lt;Q5,"●",IF(O5="","","△")))</f>
        <v/>
      </c>
      <c r="Q4" s="571"/>
      <c r="R4" s="195" t="s">
        <v>109</v>
      </c>
      <c r="S4" s="570" t="str">
        <f>IF(R5&gt;T5,"○",IF(R5&lt;T5,"●",IF(R5="","","△")))</f>
        <v/>
      </c>
      <c r="T4" s="571"/>
      <c r="U4" s="195" t="s">
        <v>109</v>
      </c>
      <c r="V4" s="570" t="str">
        <f>IF(U5&gt;W5,"○",IF(U5&lt;W5,"●",IF(U5="","","△")))</f>
        <v/>
      </c>
      <c r="W4" s="571"/>
      <c r="X4" s="195" t="s">
        <v>109</v>
      </c>
      <c r="Y4" s="570" t="str">
        <f>IF(X5&gt;Z5,"○",IF(X5&lt;Z5,"●",IF(X5="","","△")))</f>
        <v/>
      </c>
      <c r="Z4" s="571"/>
      <c r="AA4" s="195" t="s">
        <v>109</v>
      </c>
      <c r="AB4" s="570" t="str">
        <f>IF(AA5&gt;AC5,"○",IF(AA5&lt;AC5,"●",IF(AA5="","","△")))</f>
        <v/>
      </c>
      <c r="AC4" s="571"/>
      <c r="AD4" s="195" t="s">
        <v>109</v>
      </c>
      <c r="AE4" s="570" t="str">
        <f>IF(AD5&gt;AF5,"○",IF(AD5&lt;AF5,"●",IF(AD5="","","△")))</f>
        <v/>
      </c>
      <c r="AF4" s="571"/>
      <c r="AG4" s="195" t="s">
        <v>109</v>
      </c>
      <c r="AH4" s="570" t="str">
        <f>IF(AG5&gt;AI5,"○",IF(AG5&lt;AI5,"●",IF(AG5="","","△")))</f>
        <v/>
      </c>
      <c r="AI4" s="571"/>
      <c r="AJ4" s="195" t="s">
        <v>109</v>
      </c>
      <c r="AK4" s="570" t="str">
        <f>IF(AJ5&gt;AL5,"○",IF(AJ5&lt;AL5,"●",IF(AJ5="","","△")))</f>
        <v/>
      </c>
      <c r="AL4" s="571"/>
      <c r="AM4" s="195" t="s">
        <v>109</v>
      </c>
      <c r="AN4" s="570" t="str">
        <f>IF(AM5&gt;AO5,"○",IF(AM5&lt;AO5,"●",IF(AM5="","","△")))</f>
        <v/>
      </c>
      <c r="AO4" s="571"/>
      <c r="AP4" s="195" t="s">
        <v>109</v>
      </c>
      <c r="AQ4" s="570" t="str">
        <f>IF(AP5&gt;AR5,"○",IF(AP5&lt;AR5,"●",IF(AP5="","","△")))</f>
        <v/>
      </c>
      <c r="AR4" s="571"/>
      <c r="AS4" s="195" t="s">
        <v>109</v>
      </c>
      <c r="AT4" s="570" t="str">
        <f>IF(AS5&gt;AU5,"○",IF(AS5&lt;AU5,"●",IF(AS5="","","△")))</f>
        <v/>
      </c>
      <c r="AU4" s="571"/>
      <c r="AV4" s="579"/>
      <c r="AW4" s="583">
        <f>COUNTIF($C4:$AU5,"○")</f>
        <v>0</v>
      </c>
      <c r="AX4" s="578">
        <f>COUNTIF($C4:$AU5,"●")</f>
        <v>0</v>
      </c>
      <c r="AY4" s="578">
        <f>COUNTIF($C4:$AU5,"△")</f>
        <v>0</v>
      </c>
      <c r="AZ4" s="576">
        <f>SUM(AS5,AP5,AM5,AJ5,AG5,AD5,AA5,X5,U5,R5,O5,L5,I5,F5,C5)</f>
        <v>0</v>
      </c>
      <c r="BA4" s="576">
        <f>SUM(AU5,AR5,AO5,AL5,AI5,AF5,AC5,Z5,W5,T5,Q5,N5,K5,H5,E5)</f>
        <v>0</v>
      </c>
      <c r="BB4" s="576">
        <f>AZ4-BA4</f>
        <v>0</v>
      </c>
      <c r="BC4" s="577" t="str">
        <f>IF(AND(AW4=0,AX4=0,AY4=0),"",RANK(BE4,BE$4:BE$33))</f>
        <v/>
      </c>
      <c r="BD4" s="373" t="str">
        <f>IF(BG4=0,MAX(C4,F4,I4,L4,O4,R4,U4,X4,AA4,AE4,AD4,AG4,AJ4,AM4,AP4,AS4),"")</f>
        <v/>
      </c>
      <c r="BE4" s="568">
        <f>IF(AND(AW4=0,AX4=0,AY4=0),-99999,100000*AW4+10000*AY4-BF4)</f>
        <v>-99999</v>
      </c>
      <c r="BF4" s="568">
        <f>RANK(BB4,BB$4:BB$33)</f>
        <v>1</v>
      </c>
      <c r="BG4" s="589">
        <f>$BG$2-SUM(BH4:BN5)</f>
        <v>11</v>
      </c>
      <c r="BH4" s="569">
        <f>COUNTIF($BP4:$CD5,BH$3)</f>
        <v>0</v>
      </c>
      <c r="BI4" s="569">
        <f t="shared" ref="BI4:BN4" si="0">COUNTIF($BP4:$CD5,BI$3)</f>
        <v>0</v>
      </c>
      <c r="BJ4" s="569">
        <f t="shared" si="0"/>
        <v>0</v>
      </c>
      <c r="BK4" s="569">
        <f t="shared" si="0"/>
        <v>0</v>
      </c>
      <c r="BL4" s="569">
        <f t="shared" si="0"/>
        <v>0</v>
      </c>
      <c r="BM4" s="569">
        <f t="shared" si="0"/>
        <v>0</v>
      </c>
      <c r="BN4" s="569">
        <f t="shared" si="0"/>
        <v>0</v>
      </c>
      <c r="BP4" s="568" t="str">
        <f>IF(OR(C4=0,C4="/"),"",MONTH(C4))</f>
        <v/>
      </c>
      <c r="BQ4" s="568" t="str">
        <f>IF(OR(F4=0,F4="/"),"",MONTH(F4))</f>
        <v/>
      </c>
      <c r="BR4" s="568" t="str">
        <f t="shared" ref="BR4" si="1">IF(OR(I4=0,I4="/"),"",MONTH(I4))</f>
        <v/>
      </c>
      <c r="BS4" s="568" t="str">
        <f t="shared" ref="BS4" si="2">IF(OR(L4=0,L4="/"),"",MONTH(L4))</f>
        <v/>
      </c>
      <c r="BT4" s="568" t="str">
        <f>IF(OR(O4=0,O4="/"),"",MONTH(O4))</f>
        <v/>
      </c>
      <c r="BU4" s="568" t="str">
        <f>IF(OR(R4=0,R4="/"),"",MONTH(R4))</f>
        <v/>
      </c>
      <c r="BV4" s="568" t="str">
        <f>IF(OR(U4=0,U4="/"),"",MONTH(U4))</f>
        <v/>
      </c>
      <c r="BW4" s="568" t="str">
        <f t="shared" ref="BW4" si="3">IF(OR(X4=0,X4="/"),"",MONTH(X4))</f>
        <v/>
      </c>
      <c r="BX4" s="568" t="str">
        <f t="shared" ref="BX4" si="4">IF(OR(AA4=0,AA4="/"),"",MONTH(AA4))</f>
        <v/>
      </c>
      <c r="BY4" s="568" t="str">
        <f t="shared" ref="BY4" si="5">IF(OR(AD4=0,AD4="/"),"",MONTH(AD4))</f>
        <v/>
      </c>
      <c r="BZ4" s="568" t="str">
        <f t="shared" ref="BZ4" si="6">IF(OR(AG4=0,AG4="/"),"",MONTH(AG4))</f>
        <v/>
      </c>
      <c r="CA4" s="568" t="str">
        <f>IF(OR(AJ4=0,AJ4="/"),"",MONTH(AJ4))</f>
        <v/>
      </c>
      <c r="CB4" s="568" t="str">
        <f t="shared" ref="CB4" si="7">IF(OR(AM4=0,AM4="/"),"",MONTH(AM4))</f>
        <v/>
      </c>
      <c r="CC4" s="568" t="str">
        <f t="shared" ref="CC4" si="8">IF(OR(AP4=0,AP4="/"),"",MONTH(AP4))</f>
        <v/>
      </c>
      <c r="CD4" s="568" t="str">
        <f t="shared" ref="CD4" si="9">IF(OR(AS4=0,AS4="/"),"",MONTH(AS4))</f>
        <v/>
      </c>
      <c r="CE4" s="568"/>
      <c r="CF4" s="568"/>
    </row>
    <row r="5" spans="1:84" ht="30" customHeight="1">
      <c r="A5" s="574"/>
      <c r="B5" s="575"/>
      <c r="C5" s="572"/>
      <c r="D5" s="572"/>
      <c r="E5" s="572"/>
      <c r="F5" s="136"/>
      <c r="G5" s="137" t="str">
        <f>IF(F5&gt;="","","－")</f>
        <v/>
      </c>
      <c r="H5" s="138"/>
      <c r="I5" s="136"/>
      <c r="J5" s="137" t="str">
        <f>IF(I5&gt;="","","－")</f>
        <v/>
      </c>
      <c r="K5" s="138"/>
      <c r="L5" s="136"/>
      <c r="M5" s="137" t="str">
        <f>IF(L5&gt;="","","－")</f>
        <v/>
      </c>
      <c r="N5" s="138"/>
      <c r="O5" s="136"/>
      <c r="P5" s="137" t="str">
        <f>IF(O5&gt;="","","－")</f>
        <v/>
      </c>
      <c r="Q5" s="138"/>
      <c r="R5" s="136"/>
      <c r="S5" s="137" t="str">
        <f>IF(R5&gt;="","","－")</f>
        <v/>
      </c>
      <c r="T5" s="138"/>
      <c r="U5" s="136"/>
      <c r="V5" s="137" t="str">
        <f>IF(U5&gt;="","","－")</f>
        <v/>
      </c>
      <c r="W5" s="138"/>
      <c r="X5" s="136"/>
      <c r="Y5" s="137" t="str">
        <f>IF(X5&gt;="","","－")</f>
        <v/>
      </c>
      <c r="Z5" s="138"/>
      <c r="AA5" s="136"/>
      <c r="AB5" s="137" t="str">
        <f>IF(AA5&gt;="","","－")</f>
        <v/>
      </c>
      <c r="AC5" s="138"/>
      <c r="AD5" s="136"/>
      <c r="AE5" s="137" t="str">
        <f>IF(AD5&gt;="","","－")</f>
        <v/>
      </c>
      <c r="AF5" s="138"/>
      <c r="AG5" s="136"/>
      <c r="AH5" s="137" t="str">
        <f>IF(AG5&gt;="","","－")</f>
        <v/>
      </c>
      <c r="AI5" s="138"/>
      <c r="AJ5" s="136"/>
      <c r="AK5" s="137" t="str">
        <f>IF(AJ5&gt;="","","－")</f>
        <v/>
      </c>
      <c r="AL5" s="138"/>
      <c r="AM5" s="136"/>
      <c r="AN5" s="137" t="str">
        <f>IF(AM5&gt;="","","－")</f>
        <v/>
      </c>
      <c r="AO5" s="138"/>
      <c r="AP5" s="136"/>
      <c r="AQ5" s="137" t="str">
        <f>IF(AP5&gt;="","","－")</f>
        <v/>
      </c>
      <c r="AR5" s="138"/>
      <c r="AS5" s="136"/>
      <c r="AT5" s="137" t="str">
        <f>IF(AS5&gt;="","","－")</f>
        <v/>
      </c>
      <c r="AU5" s="138"/>
      <c r="AV5" s="579"/>
      <c r="AW5" s="584"/>
      <c r="AX5" s="578"/>
      <c r="AY5" s="578"/>
      <c r="AZ5" s="576"/>
      <c r="BA5" s="576"/>
      <c r="BB5" s="576"/>
      <c r="BC5" s="577"/>
      <c r="BD5" s="373"/>
      <c r="BE5" s="568"/>
      <c r="BF5" s="568"/>
      <c r="BG5" s="589"/>
      <c r="BH5" s="569"/>
      <c r="BI5" s="569"/>
      <c r="BJ5" s="569"/>
      <c r="BK5" s="569"/>
      <c r="BL5" s="569"/>
      <c r="BM5" s="569"/>
      <c r="BN5" s="569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  <c r="CE5" s="568"/>
      <c r="CF5" s="568"/>
    </row>
    <row r="6" spans="1:84" ht="30" customHeight="1">
      <c r="A6" s="574">
        <v>2</v>
      </c>
      <c r="B6" s="575" t="str">
        <f>'参加チーム(新人)'!E17</f>
        <v>東郷ファイヤーズ</v>
      </c>
      <c r="C6" s="194" t="str">
        <f>IF(F4="","",F4)</f>
        <v>/</v>
      </c>
      <c r="D6" s="570" t="str">
        <f>IF(C7&gt;E7,"○",IF(C7&lt;E7,"●",IF(C7="","","△")))</f>
        <v/>
      </c>
      <c r="E6" s="571"/>
      <c r="F6" s="572"/>
      <c r="G6" s="572"/>
      <c r="H6" s="572"/>
      <c r="I6" s="195" t="s">
        <v>109</v>
      </c>
      <c r="J6" s="570" t="str">
        <f>IF(I7&gt;K7,"○",IF(I7&lt;K7,"●",IF(I7="","","△")))</f>
        <v/>
      </c>
      <c r="K6" s="571"/>
      <c r="L6" s="195" t="s">
        <v>109</v>
      </c>
      <c r="M6" s="570" t="str">
        <f>IF(L7&gt;N7,"○",IF(L7&lt;N7,"●",IF(L7="","","△")))</f>
        <v/>
      </c>
      <c r="N6" s="571"/>
      <c r="O6" s="195" t="s">
        <v>109</v>
      </c>
      <c r="P6" s="570" t="str">
        <f>IF(O7&gt;Q7,"○",IF(O7&lt;Q7,"●",IF(O7="","","△")))</f>
        <v/>
      </c>
      <c r="Q6" s="571"/>
      <c r="R6" s="195" t="s">
        <v>109</v>
      </c>
      <c r="S6" s="570" t="str">
        <f>IF(R7&gt;T7,"○",IF(R7&lt;T7,"●",IF(R7="","","△")))</f>
        <v/>
      </c>
      <c r="T6" s="571"/>
      <c r="U6" s="195" t="s">
        <v>109</v>
      </c>
      <c r="V6" s="570" t="str">
        <f>IF(U7&gt;W7,"○",IF(U7&lt;W7,"●",IF(U7="","","△")))</f>
        <v/>
      </c>
      <c r="W6" s="571"/>
      <c r="X6" s="195" t="s">
        <v>109</v>
      </c>
      <c r="Y6" s="570" t="str">
        <f>IF(X7&gt;Z7,"○",IF(X7&lt;Z7,"●",IF(X7="","","△")))</f>
        <v/>
      </c>
      <c r="Z6" s="571"/>
      <c r="AA6" s="195" t="s">
        <v>109</v>
      </c>
      <c r="AB6" s="570" t="str">
        <f>IF(AA7&gt;AC7,"○",IF(AA7&lt;AC7,"●",IF(AA7="","","△")))</f>
        <v/>
      </c>
      <c r="AC6" s="571"/>
      <c r="AD6" s="195" t="s">
        <v>109</v>
      </c>
      <c r="AE6" s="570" t="str">
        <f>IF(AD7&gt;AF7,"○",IF(AD7&lt;AF7,"●",IF(AD7="","","△")))</f>
        <v/>
      </c>
      <c r="AF6" s="571"/>
      <c r="AG6" s="195" t="s">
        <v>109</v>
      </c>
      <c r="AH6" s="570" t="str">
        <f>IF(AG7&gt;AI7,"○",IF(AG7&lt;AI7,"●",IF(AG7="","","△")))</f>
        <v/>
      </c>
      <c r="AI6" s="571"/>
      <c r="AJ6" s="195" t="s">
        <v>109</v>
      </c>
      <c r="AK6" s="570" t="str">
        <f>IF(AJ7&gt;AL7,"○",IF(AJ7&lt;AL7,"●",IF(AJ7="","","△")))</f>
        <v/>
      </c>
      <c r="AL6" s="571"/>
      <c r="AM6" s="195" t="s">
        <v>109</v>
      </c>
      <c r="AN6" s="570" t="str">
        <f>IF(AM7&gt;AO7,"○",IF(AM7&lt;AO7,"●",IF(AM7="","","△")))</f>
        <v/>
      </c>
      <c r="AO6" s="571"/>
      <c r="AP6" s="195" t="s">
        <v>109</v>
      </c>
      <c r="AQ6" s="570" t="str">
        <f>IF(AP7&gt;AR7,"○",IF(AP7&lt;AR7,"●",IF(AP7="","","△")))</f>
        <v/>
      </c>
      <c r="AR6" s="571"/>
      <c r="AS6" s="195" t="s">
        <v>109</v>
      </c>
      <c r="AT6" s="570" t="str">
        <f>IF(AS7&gt;AU7,"○",IF(AS7&lt;AU7,"●",IF(AS7="","","△")))</f>
        <v/>
      </c>
      <c r="AU6" s="571"/>
      <c r="AV6" s="579"/>
      <c r="AW6" s="578">
        <f>COUNTIF($C6:$AU7,"○")</f>
        <v>0</v>
      </c>
      <c r="AX6" s="578">
        <f>COUNTIF($C6:$AU7,"●")</f>
        <v>0</v>
      </c>
      <c r="AY6" s="578">
        <f>COUNTIF($C6:$AU7,"△")</f>
        <v>0</v>
      </c>
      <c r="AZ6" s="576">
        <f>SUM(AS7,AP7,AM7,AJ7,AG7,AD7,AA7,X7,U7,R7,O7,L7,I7,F7,C7)</f>
        <v>0</v>
      </c>
      <c r="BA6" s="576">
        <f>SUM(AU7,AR7,AO7,AL7,AI7,AF7,AC7,Z7,W7,T7,Q7,N7,K7,H7,E7)</f>
        <v>0</v>
      </c>
      <c r="BB6" s="576">
        <f>AZ6-BA6</f>
        <v>0</v>
      </c>
      <c r="BC6" s="577" t="str">
        <f>IF(AND(AW6=0,AX6=0,AY6=0),"",RANK(BE6,BE$4:BE$33))</f>
        <v/>
      </c>
      <c r="BD6" s="373" t="str">
        <f>IF(BG6=0,MAX(C6,F6,I6,L6,O6,R6,U6,X6,AA6,AE6,AD6,AG6,AJ6,AM6,AP6,AS6),"")</f>
        <v/>
      </c>
      <c r="BE6" s="568">
        <f t="shared" ref="BE6" si="10">IF(AND(AW6=0,AX6=0,AY6=0),-99999,100000*AW6+10000*AY6-BF6)</f>
        <v>-99999</v>
      </c>
      <c r="BF6" s="568">
        <f>RANK(BB6,BB$4:BB$33)</f>
        <v>1</v>
      </c>
      <c r="BG6" s="589">
        <f t="shared" ref="BG6" si="11">$BG$2-SUM(BH6:BN7)</f>
        <v>11</v>
      </c>
      <c r="BH6" s="569">
        <f t="shared" ref="BH6:BN6" si="12">COUNTIF($BP6:$CD7,BH$3)</f>
        <v>0</v>
      </c>
      <c r="BI6" s="569">
        <f t="shared" si="12"/>
        <v>0</v>
      </c>
      <c r="BJ6" s="569">
        <f t="shared" si="12"/>
        <v>0</v>
      </c>
      <c r="BK6" s="569">
        <f t="shared" si="12"/>
        <v>0</v>
      </c>
      <c r="BL6" s="569">
        <f t="shared" si="12"/>
        <v>0</v>
      </c>
      <c r="BM6" s="569">
        <f t="shared" si="12"/>
        <v>0</v>
      </c>
      <c r="BN6" s="569">
        <f t="shared" si="12"/>
        <v>0</v>
      </c>
      <c r="BP6" s="568" t="str">
        <f>IF(OR(C6=0,C6="/"),"",MONTH(C6))</f>
        <v/>
      </c>
      <c r="BQ6" s="568" t="str">
        <f>IF(OR(F6=0,F6="/"),"",MONTH(F6))</f>
        <v/>
      </c>
      <c r="BR6" s="568" t="str">
        <f t="shared" ref="BR6" si="13">IF(OR(I6=0,I6="/"),"",MONTH(I6))</f>
        <v/>
      </c>
      <c r="BS6" s="568" t="str">
        <f t="shared" ref="BS6" si="14">IF(OR(L6=0,L6="/"),"",MONTH(L6))</f>
        <v/>
      </c>
      <c r="BT6" s="568" t="str">
        <f>IF(OR(O6=0,O6="/"),"",MONTH(O6))</f>
        <v/>
      </c>
      <c r="BU6" s="568" t="str">
        <f>IF(OR(R6=0,R6="/"),"",MONTH(R6))</f>
        <v/>
      </c>
      <c r="BV6" s="568" t="str">
        <f>IF(OR(U6=0,U6="/"),"",MONTH(U6))</f>
        <v/>
      </c>
      <c r="BW6" s="568" t="str">
        <f t="shared" ref="BW6" si="15">IF(OR(X6=0,X6="/"),"",MONTH(X6))</f>
        <v/>
      </c>
      <c r="BX6" s="568" t="str">
        <f t="shared" ref="BX6" si="16">IF(OR(AA6=0,AA6="/"),"",MONTH(AA6))</f>
        <v/>
      </c>
      <c r="BY6" s="568" t="str">
        <f t="shared" ref="BY6" si="17">IF(OR(AD6=0,AD6="/"),"",MONTH(AD6))</f>
        <v/>
      </c>
      <c r="BZ6" s="568" t="str">
        <f t="shared" ref="BZ6" si="18">IF(OR(AG6=0,AG6="/"),"",MONTH(AG6))</f>
        <v/>
      </c>
      <c r="CA6" s="568" t="str">
        <f>IF(OR(AJ6=0,AJ6="/"),"",MONTH(AJ6))</f>
        <v/>
      </c>
      <c r="CB6" s="568" t="str">
        <f t="shared" ref="CB6" si="19">IF(OR(AM6=0,AM6="/"),"",MONTH(AM6))</f>
        <v/>
      </c>
      <c r="CC6" s="568" t="str">
        <f t="shared" ref="CC6" si="20">IF(OR(AP6=0,AP6="/"),"",MONTH(AP6))</f>
        <v/>
      </c>
      <c r="CD6" s="568" t="str">
        <f t="shared" ref="CD6" si="21">IF(OR(AS6=0,AS6="/"),"",MONTH(AS6))</f>
        <v/>
      </c>
    </row>
    <row r="7" spans="1:84" ht="30" customHeight="1">
      <c r="A7" s="574"/>
      <c r="B7" s="575"/>
      <c r="C7" s="139" t="str">
        <f>IF(H5="","",H5)</f>
        <v/>
      </c>
      <c r="D7" s="137" t="str">
        <f>G5</f>
        <v/>
      </c>
      <c r="E7" s="140" t="str">
        <f>IF(F5="","",F5)</f>
        <v/>
      </c>
      <c r="F7" s="572"/>
      <c r="G7" s="572"/>
      <c r="H7" s="572"/>
      <c r="I7" s="136"/>
      <c r="J7" s="137" t="str">
        <f>IF(I7&gt;="","","－")</f>
        <v/>
      </c>
      <c r="K7" s="138"/>
      <c r="L7" s="136"/>
      <c r="M7" s="137" t="str">
        <f>IF(L7&gt;="","","－")</f>
        <v/>
      </c>
      <c r="N7" s="138"/>
      <c r="O7" s="136"/>
      <c r="P7" s="137" t="str">
        <f>IF(O7&gt;="","","－")</f>
        <v/>
      </c>
      <c r="Q7" s="138"/>
      <c r="R7" s="136"/>
      <c r="S7" s="137" t="str">
        <f>IF(R7&gt;="","","－")</f>
        <v/>
      </c>
      <c r="T7" s="138"/>
      <c r="U7" s="136"/>
      <c r="V7" s="137" t="str">
        <f>IF(U7&gt;="","","－")</f>
        <v/>
      </c>
      <c r="W7" s="138"/>
      <c r="X7" s="136"/>
      <c r="Y7" s="137" t="str">
        <f>IF(X7&gt;="","","－")</f>
        <v/>
      </c>
      <c r="Z7" s="138"/>
      <c r="AA7" s="136"/>
      <c r="AB7" s="137" t="str">
        <f>IF(AA7&gt;="","","－")</f>
        <v/>
      </c>
      <c r="AC7" s="138"/>
      <c r="AD7" s="136"/>
      <c r="AE7" s="137" t="str">
        <f>IF(AD7&gt;="","","－")</f>
        <v/>
      </c>
      <c r="AF7" s="138"/>
      <c r="AG7" s="136"/>
      <c r="AH7" s="137" t="str">
        <f>IF(AG7&gt;="","","－")</f>
        <v/>
      </c>
      <c r="AI7" s="138"/>
      <c r="AJ7" s="136"/>
      <c r="AK7" s="137" t="str">
        <f>IF(AJ7&gt;="","","－")</f>
        <v/>
      </c>
      <c r="AL7" s="138"/>
      <c r="AM7" s="136"/>
      <c r="AN7" s="137" t="str">
        <f>IF(AM7&gt;="","","－")</f>
        <v/>
      </c>
      <c r="AO7" s="138"/>
      <c r="AP7" s="136"/>
      <c r="AQ7" s="137" t="str">
        <f>IF(AP7&gt;="","","－")</f>
        <v/>
      </c>
      <c r="AR7" s="138"/>
      <c r="AS7" s="136"/>
      <c r="AT7" s="137" t="str">
        <f>IF(AS7&gt;="","","－")</f>
        <v/>
      </c>
      <c r="AU7" s="138"/>
      <c r="AV7" s="579"/>
      <c r="AW7" s="578"/>
      <c r="AX7" s="578"/>
      <c r="AY7" s="578"/>
      <c r="AZ7" s="576"/>
      <c r="BA7" s="576"/>
      <c r="BB7" s="576"/>
      <c r="BC7" s="577"/>
      <c r="BD7" s="373"/>
      <c r="BE7" s="568"/>
      <c r="BF7" s="568"/>
      <c r="BG7" s="589"/>
      <c r="BH7" s="569"/>
      <c r="BI7" s="569"/>
      <c r="BJ7" s="569"/>
      <c r="BK7" s="569"/>
      <c r="BL7" s="569"/>
      <c r="BM7" s="569"/>
      <c r="BN7" s="569"/>
      <c r="BP7" s="568"/>
      <c r="BQ7" s="568"/>
      <c r="BR7" s="568"/>
      <c r="BS7" s="568"/>
      <c r="BT7" s="568"/>
      <c r="BU7" s="568"/>
      <c r="BV7" s="568"/>
      <c r="BW7" s="568"/>
      <c r="BX7" s="568"/>
      <c r="BY7" s="568"/>
      <c r="BZ7" s="568"/>
      <c r="CA7" s="568"/>
      <c r="CB7" s="568"/>
      <c r="CC7" s="568"/>
      <c r="CD7" s="568"/>
    </row>
    <row r="8" spans="1:84" ht="30" customHeight="1">
      <c r="A8" s="574">
        <v>3</v>
      </c>
      <c r="B8" s="575" t="str">
        <f>'参加チーム(新人)'!E18</f>
        <v>中川青葉</v>
      </c>
      <c r="C8" s="194" t="str">
        <f>IF(I4="","",I4)</f>
        <v>/</v>
      </c>
      <c r="D8" s="570" t="str">
        <f>IF(C9&gt;E9,"○",IF(C9&lt;E9,"●",IF(C9="","","△")))</f>
        <v/>
      </c>
      <c r="E8" s="571"/>
      <c r="F8" s="194" t="str">
        <f>IF(I6="","",I6)</f>
        <v>/</v>
      </c>
      <c r="G8" s="570" t="str">
        <f>IF(F9&gt;H9,"○",IF(F9&lt;H9,"●",IF(F9="","","△")))</f>
        <v/>
      </c>
      <c r="H8" s="571"/>
      <c r="I8" s="572"/>
      <c r="J8" s="572"/>
      <c r="K8" s="572"/>
      <c r="L8" s="195" t="s">
        <v>109</v>
      </c>
      <c r="M8" s="570" t="str">
        <f>IF(L9&gt;N9,"○",IF(L9&lt;N9,"●",IF(L9="","","△")))</f>
        <v/>
      </c>
      <c r="N8" s="571"/>
      <c r="O8" s="195" t="s">
        <v>109</v>
      </c>
      <c r="P8" s="570" t="str">
        <f>IF(O9&gt;Q9,"○",IF(O9&lt;Q9,"●",IF(O9="","","△")))</f>
        <v/>
      </c>
      <c r="Q8" s="571"/>
      <c r="R8" s="195" t="s">
        <v>109</v>
      </c>
      <c r="S8" s="570" t="str">
        <f>IF(R9&gt;T9,"○",IF(R9&lt;T9,"●",IF(R9="","","△")))</f>
        <v/>
      </c>
      <c r="T8" s="571"/>
      <c r="U8" s="195" t="s">
        <v>109</v>
      </c>
      <c r="V8" s="570" t="str">
        <f>IF(U9&gt;W9,"○",IF(U9&lt;W9,"●",IF(U9="","","△")))</f>
        <v/>
      </c>
      <c r="W8" s="571"/>
      <c r="X8" s="195" t="s">
        <v>109</v>
      </c>
      <c r="Y8" s="570" t="str">
        <f>IF(X9&gt;Z9,"○",IF(X9&lt;Z9,"●",IF(X9="","","△")))</f>
        <v/>
      </c>
      <c r="Z8" s="571"/>
      <c r="AA8" s="195" t="s">
        <v>109</v>
      </c>
      <c r="AB8" s="570" t="str">
        <f>IF(AA9&gt;AC9,"○",IF(AA9&lt;AC9,"●",IF(AA9="","","△")))</f>
        <v/>
      </c>
      <c r="AC8" s="571"/>
      <c r="AD8" s="195" t="s">
        <v>109</v>
      </c>
      <c r="AE8" s="570" t="str">
        <f>IF(AD9&gt;AF9,"○",IF(AD9&lt;AF9,"●",IF(AD9="","","△")))</f>
        <v/>
      </c>
      <c r="AF8" s="571"/>
      <c r="AG8" s="195" t="s">
        <v>109</v>
      </c>
      <c r="AH8" s="570" t="str">
        <f>IF(AG9&gt;AI9,"○",IF(AG9&lt;AI9,"●",IF(AG9="","","△")))</f>
        <v/>
      </c>
      <c r="AI8" s="571"/>
      <c r="AJ8" s="195" t="s">
        <v>109</v>
      </c>
      <c r="AK8" s="570" t="str">
        <f>IF(AJ9&gt;AL9,"○",IF(AJ9&lt;AL9,"●",IF(AJ9="","","△")))</f>
        <v/>
      </c>
      <c r="AL8" s="571"/>
      <c r="AM8" s="195" t="s">
        <v>109</v>
      </c>
      <c r="AN8" s="570" t="str">
        <f>IF(AM9&gt;AO9,"○",IF(AM9&lt;AO9,"●",IF(AM9="","","△")))</f>
        <v/>
      </c>
      <c r="AO8" s="571"/>
      <c r="AP8" s="195" t="s">
        <v>109</v>
      </c>
      <c r="AQ8" s="570" t="str">
        <f>IF(AP9&gt;AR9,"○",IF(AP9&lt;AR9,"●",IF(AP9="","","△")))</f>
        <v/>
      </c>
      <c r="AR8" s="571"/>
      <c r="AS8" s="195" t="s">
        <v>109</v>
      </c>
      <c r="AT8" s="570" t="str">
        <f>IF(AS9&gt;AU9,"○",IF(AS9&lt;AU9,"●",IF(AS9="","","△")))</f>
        <v/>
      </c>
      <c r="AU8" s="571"/>
      <c r="AV8" s="579"/>
      <c r="AW8" s="578">
        <f>COUNTIF($C8:$AU9,"○")</f>
        <v>0</v>
      </c>
      <c r="AX8" s="578">
        <f>COUNTIF($C8:$AU9,"●")</f>
        <v>0</v>
      </c>
      <c r="AY8" s="578">
        <f>COUNTIF($C8:$AU9,"△")</f>
        <v>0</v>
      </c>
      <c r="AZ8" s="576">
        <f>SUM(AS9,AP9,AM9,AJ9,AG9,AD9,AA9,X9,U9,R9,O9,L9,I9,F9,C9)</f>
        <v>0</v>
      </c>
      <c r="BA8" s="576">
        <f>SUM(AU9,AR9,AO9,AL9,AI9,AF9,AC9,Z9,W9,T9,Q9,N9,K9,H9,E9)</f>
        <v>0</v>
      </c>
      <c r="BB8" s="576">
        <f>AZ8-BA8</f>
        <v>0</v>
      </c>
      <c r="BC8" s="577" t="str">
        <f>IF(AND(AW8=0,AX8=0,AY8=0),"",RANK(BE8,BE$4:BE$33))</f>
        <v/>
      </c>
      <c r="BD8" s="373" t="str">
        <f>IF(BG8=0,MAX(C8,F8,I8,L8,O8,R8,U8,X8,AA8,AE8,AD8,AG8,AJ8,AM8,AP8,AS8),"")</f>
        <v/>
      </c>
      <c r="BE8" s="568">
        <f t="shared" ref="BE8" si="22">IF(AND(AW8=0,AX8=0,AY8=0),-99999,100000*AW8+10000*AY8-BF8)</f>
        <v>-99999</v>
      </c>
      <c r="BF8" s="568">
        <f>RANK(BB8,BB$4:BB$33)</f>
        <v>1</v>
      </c>
      <c r="BG8" s="589">
        <f t="shared" ref="BG8" si="23">$BG$2-SUM(BH8:BN9)</f>
        <v>11</v>
      </c>
      <c r="BH8" s="569">
        <f t="shared" ref="BH8:BN8" si="24">COUNTIF($BP8:$CD9,BH$3)</f>
        <v>0</v>
      </c>
      <c r="BI8" s="569">
        <f t="shared" si="24"/>
        <v>0</v>
      </c>
      <c r="BJ8" s="569">
        <f t="shared" si="24"/>
        <v>0</v>
      </c>
      <c r="BK8" s="569">
        <f t="shared" si="24"/>
        <v>0</v>
      </c>
      <c r="BL8" s="569">
        <f t="shared" si="24"/>
        <v>0</v>
      </c>
      <c r="BM8" s="569">
        <f t="shared" si="24"/>
        <v>0</v>
      </c>
      <c r="BN8" s="569">
        <f t="shared" si="24"/>
        <v>0</v>
      </c>
      <c r="BP8" s="568" t="str">
        <f>IF(OR(C8=0,C8="/"),"",MONTH(C8))</f>
        <v/>
      </c>
      <c r="BQ8" s="568" t="str">
        <f>IF(OR(F8=0,F8="/"),"",MONTH(F8))</f>
        <v/>
      </c>
      <c r="BR8" s="568" t="str">
        <f t="shared" ref="BR8" si="25">IF(OR(I8=0,I8="/"),"",MONTH(I8))</f>
        <v/>
      </c>
      <c r="BS8" s="568" t="str">
        <f t="shared" ref="BS8" si="26">IF(OR(L8=0,L8="/"),"",MONTH(L8))</f>
        <v/>
      </c>
      <c r="BT8" s="568" t="str">
        <f>IF(OR(O8=0,O8="/"),"",MONTH(O8))</f>
        <v/>
      </c>
      <c r="BU8" s="568" t="str">
        <f>IF(OR(R8=0,R8="/"),"",MONTH(R8))</f>
        <v/>
      </c>
      <c r="BV8" s="568" t="str">
        <f>IF(OR(U8=0,U8="/"),"",MONTH(U8))</f>
        <v/>
      </c>
      <c r="BW8" s="568" t="str">
        <f t="shared" ref="BW8" si="27">IF(OR(X8=0,X8="/"),"",MONTH(X8))</f>
        <v/>
      </c>
      <c r="BX8" s="568" t="str">
        <f t="shared" ref="BX8" si="28">IF(OR(AA8=0,AA8="/"),"",MONTH(AA8))</f>
        <v/>
      </c>
      <c r="BY8" s="568" t="str">
        <f t="shared" ref="BY8" si="29">IF(OR(AD8=0,AD8="/"),"",MONTH(AD8))</f>
        <v/>
      </c>
      <c r="BZ8" s="568" t="str">
        <f t="shared" ref="BZ8" si="30">IF(OR(AG8=0,AG8="/"),"",MONTH(AG8))</f>
        <v/>
      </c>
      <c r="CA8" s="568" t="str">
        <f>IF(OR(AJ8=0,AJ8="/"),"",MONTH(AJ8))</f>
        <v/>
      </c>
      <c r="CB8" s="568" t="str">
        <f t="shared" ref="CB8" si="31">IF(OR(AM8=0,AM8="/"),"",MONTH(AM8))</f>
        <v/>
      </c>
      <c r="CC8" s="568" t="str">
        <f t="shared" ref="CC8" si="32">IF(OR(AP8=0,AP8="/"),"",MONTH(AP8))</f>
        <v/>
      </c>
      <c r="CD8" s="568" t="str">
        <f t="shared" ref="CD8" si="33">IF(OR(AS8=0,AS8="/"),"",MONTH(AS8))</f>
        <v/>
      </c>
    </row>
    <row r="9" spans="1:84" ht="30" customHeight="1">
      <c r="A9" s="574"/>
      <c r="B9" s="575"/>
      <c r="C9" s="139" t="str">
        <f>IF(K5="","",K5)</f>
        <v/>
      </c>
      <c r="D9" s="137" t="str">
        <f>J5</f>
        <v/>
      </c>
      <c r="E9" s="140" t="str">
        <f>IF(I5="","",I5)</f>
        <v/>
      </c>
      <c r="F9" s="139" t="str">
        <f>IF(K7="","",K7)</f>
        <v/>
      </c>
      <c r="G9" s="137" t="str">
        <f>J7</f>
        <v/>
      </c>
      <c r="H9" s="140" t="str">
        <f>IF(I7="","",I7)</f>
        <v/>
      </c>
      <c r="I9" s="572"/>
      <c r="J9" s="572"/>
      <c r="K9" s="572"/>
      <c r="L9" s="136"/>
      <c r="M9" s="137" t="str">
        <f>IF(L9&gt;="","","－")</f>
        <v/>
      </c>
      <c r="N9" s="138"/>
      <c r="O9" s="136"/>
      <c r="P9" s="137" t="str">
        <f>IF(O9&gt;="","","－")</f>
        <v/>
      </c>
      <c r="Q9" s="138"/>
      <c r="R9" s="136"/>
      <c r="S9" s="137" t="str">
        <f>IF(R9&gt;="","","－")</f>
        <v/>
      </c>
      <c r="T9" s="138"/>
      <c r="U9" s="136"/>
      <c r="V9" s="137" t="str">
        <f>IF(U9&gt;="","","－")</f>
        <v/>
      </c>
      <c r="W9" s="138"/>
      <c r="X9" s="136"/>
      <c r="Y9" s="137" t="str">
        <f>IF(X9&gt;="","","－")</f>
        <v/>
      </c>
      <c r="Z9" s="138"/>
      <c r="AA9" s="136"/>
      <c r="AB9" s="137" t="str">
        <f>IF(AA9&gt;="","","－")</f>
        <v/>
      </c>
      <c r="AC9" s="138"/>
      <c r="AD9" s="136"/>
      <c r="AE9" s="137" t="str">
        <f>IF(AD9&gt;="","","－")</f>
        <v/>
      </c>
      <c r="AF9" s="138"/>
      <c r="AG9" s="136"/>
      <c r="AH9" s="137" t="str">
        <f>IF(AG9&gt;="","","－")</f>
        <v/>
      </c>
      <c r="AI9" s="138"/>
      <c r="AJ9" s="136"/>
      <c r="AK9" s="137" t="str">
        <f>IF(AJ9&gt;="","","－")</f>
        <v/>
      </c>
      <c r="AL9" s="138"/>
      <c r="AM9" s="136"/>
      <c r="AN9" s="137" t="str">
        <f>IF(AM9&gt;="","","－")</f>
        <v/>
      </c>
      <c r="AO9" s="138"/>
      <c r="AP9" s="136"/>
      <c r="AQ9" s="137" t="str">
        <f>IF(AP9&gt;="","","－")</f>
        <v/>
      </c>
      <c r="AR9" s="138"/>
      <c r="AS9" s="136"/>
      <c r="AT9" s="137" t="str">
        <f>IF(AS9&gt;="","","－")</f>
        <v/>
      </c>
      <c r="AU9" s="138"/>
      <c r="AV9" s="579"/>
      <c r="AW9" s="578"/>
      <c r="AX9" s="578"/>
      <c r="AY9" s="578"/>
      <c r="AZ9" s="576"/>
      <c r="BA9" s="576"/>
      <c r="BB9" s="576"/>
      <c r="BC9" s="577"/>
      <c r="BD9" s="373"/>
      <c r="BE9" s="568"/>
      <c r="BF9" s="568"/>
      <c r="BG9" s="589"/>
      <c r="BH9" s="569"/>
      <c r="BI9" s="569"/>
      <c r="BJ9" s="569"/>
      <c r="BK9" s="569"/>
      <c r="BL9" s="569"/>
      <c r="BM9" s="569"/>
      <c r="BN9" s="569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</row>
    <row r="10" spans="1:84" ht="30" customHeight="1">
      <c r="A10" s="574">
        <v>4</v>
      </c>
      <c r="B10" s="575" t="str">
        <f>'参加チーム(新人)'!E19</f>
        <v>名古屋スラッガー</v>
      </c>
      <c r="C10" s="194" t="str">
        <f>IF(L4="","",L4)</f>
        <v>/</v>
      </c>
      <c r="D10" s="570" t="str">
        <f>IF(C11&gt;E11,"○",IF(C11&lt;E11,"●",IF(C11="","","△")))</f>
        <v/>
      </c>
      <c r="E10" s="571"/>
      <c r="F10" s="194" t="str">
        <f>IF(L6="","",L6)</f>
        <v>/</v>
      </c>
      <c r="G10" s="570" t="str">
        <f>IF(F11&gt;H11,"○",IF(F11&lt;H11,"●",IF(F11="","","△")))</f>
        <v/>
      </c>
      <c r="H10" s="571"/>
      <c r="I10" s="194" t="str">
        <f>IF(L8="","",L8)</f>
        <v>/</v>
      </c>
      <c r="J10" s="570" t="str">
        <f>IF(I11&gt;K11,"○",IF(I11&lt;K11,"●",IF(I11="","","△")))</f>
        <v/>
      </c>
      <c r="K10" s="571"/>
      <c r="L10" s="572"/>
      <c r="M10" s="572"/>
      <c r="N10" s="572"/>
      <c r="O10" s="195" t="s">
        <v>109</v>
      </c>
      <c r="P10" s="570" t="str">
        <f>IF(O11&gt;Q11,"○",IF(O11&lt;Q11,"●",IF(O11="","","△")))</f>
        <v/>
      </c>
      <c r="Q10" s="571"/>
      <c r="R10" s="195" t="s">
        <v>109</v>
      </c>
      <c r="S10" s="570" t="str">
        <f>IF(R11&gt;T11,"○",IF(R11&lt;T11,"●",IF(R11="","","△")))</f>
        <v/>
      </c>
      <c r="T10" s="571"/>
      <c r="U10" s="195" t="s">
        <v>109</v>
      </c>
      <c r="V10" s="570" t="str">
        <f>IF(U11&gt;W11,"○",IF(U11&lt;W11,"●",IF(U11="","","△")))</f>
        <v/>
      </c>
      <c r="W10" s="571"/>
      <c r="X10" s="195" t="s">
        <v>109</v>
      </c>
      <c r="Y10" s="570" t="str">
        <f>IF(X11&gt;Z11,"○",IF(X11&lt;Z11,"●",IF(X11="","","△")))</f>
        <v/>
      </c>
      <c r="Z10" s="571"/>
      <c r="AA10" s="195" t="s">
        <v>109</v>
      </c>
      <c r="AB10" s="570" t="str">
        <f>IF(AA11&gt;AC11,"○",IF(AA11&lt;AC11,"●",IF(AA11="","","△")))</f>
        <v/>
      </c>
      <c r="AC10" s="571"/>
      <c r="AD10" s="195" t="s">
        <v>109</v>
      </c>
      <c r="AE10" s="570" t="str">
        <f>IF(AD11&gt;AF11,"○",IF(AD11&lt;AF11,"●",IF(AD11="","","△")))</f>
        <v/>
      </c>
      <c r="AF10" s="571"/>
      <c r="AG10" s="195" t="s">
        <v>109</v>
      </c>
      <c r="AH10" s="570" t="str">
        <f>IF(AG11&gt;AI11,"○",IF(AG11&lt;AI11,"●",IF(AG11="","","△")))</f>
        <v/>
      </c>
      <c r="AI10" s="571"/>
      <c r="AJ10" s="195" t="s">
        <v>109</v>
      </c>
      <c r="AK10" s="570" t="str">
        <f>IF(AJ11&gt;AL11,"○",IF(AJ11&lt;AL11,"●",IF(AJ11="","","△")))</f>
        <v/>
      </c>
      <c r="AL10" s="571"/>
      <c r="AM10" s="195" t="s">
        <v>109</v>
      </c>
      <c r="AN10" s="570" t="str">
        <f>IF(AM11&gt;AO11,"○",IF(AM11&lt;AO11,"●",IF(AM11="","","△")))</f>
        <v/>
      </c>
      <c r="AO10" s="571"/>
      <c r="AP10" s="195" t="s">
        <v>109</v>
      </c>
      <c r="AQ10" s="570" t="str">
        <f>IF(AP11&gt;AR11,"○",IF(AP11&lt;AR11,"●",IF(AP11="","","△")))</f>
        <v/>
      </c>
      <c r="AR10" s="571"/>
      <c r="AS10" s="195" t="s">
        <v>109</v>
      </c>
      <c r="AT10" s="570" t="str">
        <f>IF(AS11&gt;AU11,"○",IF(AS11&lt;AU11,"●",IF(AS11="","","△")))</f>
        <v/>
      </c>
      <c r="AU10" s="571"/>
      <c r="AV10" s="579"/>
      <c r="AW10" s="578">
        <f>COUNTIF($C10:$AU11,"○")</f>
        <v>0</v>
      </c>
      <c r="AX10" s="578">
        <f>COUNTIF($C10:$AU11,"●")</f>
        <v>0</v>
      </c>
      <c r="AY10" s="578">
        <f>COUNTIF($C10:$AU11,"△")</f>
        <v>0</v>
      </c>
      <c r="AZ10" s="576">
        <f>SUM(AS11,AP11,AM11,AJ11,AG11,AD11,AA11,X11,U11,R11,O11,L11,I11,F11,C11)</f>
        <v>0</v>
      </c>
      <c r="BA10" s="576">
        <f>SUM(AU11,AR11,AO11,AL11,AI11,AF11,AC11,Z11,W11,T11,Q11,N11,K11,H11,E11)</f>
        <v>0</v>
      </c>
      <c r="BB10" s="576">
        <f>AZ10-BA10</f>
        <v>0</v>
      </c>
      <c r="BC10" s="577" t="str">
        <f>IF(AND(AW10=0,AX10=0,AY10=0),"",RANK(BE10,BE$4:BE$33))</f>
        <v/>
      </c>
      <c r="BD10" s="373" t="str">
        <f>IF(BG10=0,MAX(C10,F10,I10,L10,O10,R10,U10,X10,AA10,AE10,AD10,AG10,AJ10,AM10,AP10,AS10),"")</f>
        <v/>
      </c>
      <c r="BE10" s="568">
        <f t="shared" ref="BE10" si="34">IF(AND(AW10=0,AX10=0,AY10=0),-99999,100000*AW10+10000*AY10-BF10)</f>
        <v>-99999</v>
      </c>
      <c r="BF10" s="568">
        <f>RANK(BB10,BB$4:BB$33)</f>
        <v>1</v>
      </c>
      <c r="BG10" s="589">
        <f t="shared" ref="BG10" si="35">$BG$2-SUM(BH10:BN11)</f>
        <v>11</v>
      </c>
      <c r="BH10" s="569">
        <f t="shared" ref="BH10:BN10" si="36">COUNTIF($BP10:$CD11,BH$3)</f>
        <v>0</v>
      </c>
      <c r="BI10" s="569">
        <f t="shared" si="36"/>
        <v>0</v>
      </c>
      <c r="BJ10" s="569">
        <f t="shared" si="36"/>
        <v>0</v>
      </c>
      <c r="BK10" s="569">
        <f t="shared" si="36"/>
        <v>0</v>
      </c>
      <c r="BL10" s="569">
        <f t="shared" si="36"/>
        <v>0</v>
      </c>
      <c r="BM10" s="569">
        <f t="shared" si="36"/>
        <v>0</v>
      </c>
      <c r="BN10" s="569">
        <f t="shared" si="36"/>
        <v>0</v>
      </c>
      <c r="BP10" s="568" t="str">
        <f t="shared" ref="BP10" si="37">IF(OR(C10=0,C10="/"),"",MONTH(C10))</f>
        <v/>
      </c>
      <c r="BQ10" s="568" t="str">
        <f t="shared" ref="BQ10" si="38">IF(OR(F10=0,F10="/"),"",MONTH(F10))</f>
        <v/>
      </c>
      <c r="BR10" s="568" t="str">
        <f t="shared" ref="BR10" si="39">IF(OR(I10=0,I10="/"),"",MONTH(I10))</f>
        <v/>
      </c>
      <c r="BS10" s="568" t="str">
        <f t="shared" ref="BS10" si="40">IF(OR(L10=0,L10="/"),"",MONTH(L10))</f>
        <v/>
      </c>
      <c r="BT10" s="568" t="str">
        <f t="shared" ref="BT10" si="41">IF(OR(O10=0,O10="/"),"",MONTH(O10))</f>
        <v/>
      </c>
      <c r="BU10" s="568" t="str">
        <f t="shared" ref="BU10" si="42">IF(OR(R10=0,R10="/"),"",MONTH(R10))</f>
        <v/>
      </c>
      <c r="BV10" s="568" t="str">
        <f t="shared" ref="BV10" si="43">IF(OR(U10=0,U10="/"),"",MONTH(U10))</f>
        <v/>
      </c>
      <c r="BW10" s="568" t="str">
        <f t="shared" ref="BW10" si="44">IF(OR(X10=0,X10="/"),"",MONTH(X10))</f>
        <v/>
      </c>
      <c r="BX10" s="568" t="str">
        <f t="shared" ref="BX10" si="45">IF(OR(AA10=0,AA10="/"),"",MONTH(AA10))</f>
        <v/>
      </c>
      <c r="BY10" s="568" t="str">
        <f t="shared" ref="BY10" si="46">IF(OR(AD10=0,AD10="/"),"",MONTH(AD10))</f>
        <v/>
      </c>
      <c r="BZ10" s="568" t="str">
        <f t="shared" ref="BZ10" si="47">IF(OR(AG10=0,AG10="/"),"",MONTH(AG10))</f>
        <v/>
      </c>
      <c r="CA10" s="568" t="str">
        <f t="shared" ref="CA10" si="48">IF(OR(AJ10=0,AJ10="/"),"",MONTH(AJ10))</f>
        <v/>
      </c>
      <c r="CB10" s="568" t="str">
        <f t="shared" ref="CB10" si="49">IF(OR(AM10=0,AM10="/"),"",MONTH(AM10))</f>
        <v/>
      </c>
      <c r="CC10" s="568" t="str">
        <f t="shared" ref="CC10" si="50">IF(OR(AP10=0,AP10="/"),"",MONTH(AP10))</f>
        <v/>
      </c>
      <c r="CD10" s="568" t="str">
        <f t="shared" ref="CD10" si="51">IF(OR(AS10=0,AS10="/"),"",MONTH(AS10))</f>
        <v/>
      </c>
    </row>
    <row r="11" spans="1:84" ht="30" customHeight="1">
      <c r="A11" s="574"/>
      <c r="B11" s="575"/>
      <c r="C11" s="139" t="str">
        <f>IF(N5="","",N5)</f>
        <v/>
      </c>
      <c r="D11" s="137" t="str">
        <f>M5</f>
        <v/>
      </c>
      <c r="E11" s="140" t="str">
        <f>IF(L5="","",L5)</f>
        <v/>
      </c>
      <c r="F11" s="139" t="str">
        <f>IF(N7="","",N7)</f>
        <v/>
      </c>
      <c r="G11" s="137" t="str">
        <f>M7</f>
        <v/>
      </c>
      <c r="H11" s="140" t="str">
        <f>IF(L7="","",L7)</f>
        <v/>
      </c>
      <c r="I11" s="139" t="str">
        <f>IF(N9="","",N9)</f>
        <v/>
      </c>
      <c r="J11" s="137" t="str">
        <f>M9</f>
        <v/>
      </c>
      <c r="K11" s="140" t="str">
        <f>IF(L9="","",L9)</f>
        <v/>
      </c>
      <c r="L11" s="572"/>
      <c r="M11" s="572"/>
      <c r="N11" s="572"/>
      <c r="O11" s="136"/>
      <c r="P11" s="137" t="str">
        <f>IF(O11&gt;="","","－")</f>
        <v/>
      </c>
      <c r="Q11" s="138"/>
      <c r="R11" s="136"/>
      <c r="S11" s="137" t="str">
        <f>IF(R11&gt;="","","－")</f>
        <v/>
      </c>
      <c r="T11" s="138"/>
      <c r="U11" s="136"/>
      <c r="V11" s="137" t="str">
        <f>IF(U11&gt;="","","－")</f>
        <v/>
      </c>
      <c r="W11" s="138"/>
      <c r="X11" s="136"/>
      <c r="Y11" s="137" t="str">
        <f>IF(X11&gt;="","","－")</f>
        <v/>
      </c>
      <c r="Z11" s="138"/>
      <c r="AA11" s="136"/>
      <c r="AB11" s="137" t="str">
        <f>IF(AA11&gt;="","","－")</f>
        <v/>
      </c>
      <c r="AC11" s="138"/>
      <c r="AD11" s="136"/>
      <c r="AE11" s="137" t="str">
        <f>IF(AD11&gt;="","","－")</f>
        <v/>
      </c>
      <c r="AF11" s="138"/>
      <c r="AG11" s="136"/>
      <c r="AH11" s="137" t="str">
        <f>IF(AG11&gt;="","","－")</f>
        <v/>
      </c>
      <c r="AI11" s="138"/>
      <c r="AJ11" s="136"/>
      <c r="AK11" s="137" t="str">
        <f>IF(AJ11&gt;="","","－")</f>
        <v/>
      </c>
      <c r="AL11" s="138"/>
      <c r="AM11" s="136"/>
      <c r="AN11" s="137" t="str">
        <f>IF(AM11&gt;="","","－")</f>
        <v/>
      </c>
      <c r="AO11" s="138"/>
      <c r="AP11" s="136"/>
      <c r="AQ11" s="137" t="str">
        <f>IF(AP11&gt;="","","－")</f>
        <v/>
      </c>
      <c r="AR11" s="138"/>
      <c r="AS11" s="136"/>
      <c r="AT11" s="137" t="str">
        <f>IF(AS11&gt;="","","－")</f>
        <v/>
      </c>
      <c r="AU11" s="138"/>
      <c r="AV11" s="579"/>
      <c r="AW11" s="578"/>
      <c r="AX11" s="578"/>
      <c r="AY11" s="578"/>
      <c r="AZ11" s="576"/>
      <c r="BA11" s="576"/>
      <c r="BB11" s="576"/>
      <c r="BC11" s="577"/>
      <c r="BD11" s="373"/>
      <c r="BE11" s="568"/>
      <c r="BF11" s="568"/>
      <c r="BG11" s="589"/>
      <c r="BH11" s="569"/>
      <c r="BI11" s="569"/>
      <c r="BJ11" s="569"/>
      <c r="BK11" s="569"/>
      <c r="BL11" s="569"/>
      <c r="BM11" s="569"/>
      <c r="BN11" s="569"/>
      <c r="BP11" s="568"/>
      <c r="BQ11" s="568"/>
      <c r="BR11" s="568"/>
      <c r="BS11" s="568"/>
      <c r="BT11" s="568"/>
      <c r="BU11" s="568"/>
      <c r="BV11" s="568"/>
      <c r="BW11" s="568"/>
      <c r="BX11" s="568"/>
      <c r="BY11" s="568"/>
      <c r="BZ11" s="568"/>
      <c r="CA11" s="568"/>
      <c r="CB11" s="568"/>
      <c r="CC11" s="568"/>
      <c r="CD11" s="568"/>
    </row>
    <row r="12" spans="1:84" ht="30" customHeight="1">
      <c r="A12" s="574">
        <v>5</v>
      </c>
      <c r="B12" s="575" t="str">
        <f>'参加チーム(新人)'!E20</f>
        <v>清水ファイターズ</v>
      </c>
      <c r="C12" s="194" t="str">
        <f>IF(O4="","",O4)</f>
        <v>/</v>
      </c>
      <c r="D12" s="570" t="str">
        <f>IF(C13&gt;E13,"○",IF(C13&lt;E13,"●",IF(C13="","","△")))</f>
        <v/>
      </c>
      <c r="E12" s="571"/>
      <c r="F12" s="194" t="str">
        <f>IF(O6="","",O6)</f>
        <v>/</v>
      </c>
      <c r="G12" s="570" t="str">
        <f>IF(F13&gt;H13,"○",IF(F13&lt;H13,"●",IF(F13="","","△")))</f>
        <v/>
      </c>
      <c r="H12" s="571"/>
      <c r="I12" s="194" t="str">
        <f>IF(O8="","",O8)</f>
        <v>/</v>
      </c>
      <c r="J12" s="570" t="str">
        <f>IF(I13&gt;K13,"○",IF(I13&lt;K13,"●",IF(I13="","","△")))</f>
        <v/>
      </c>
      <c r="K12" s="571"/>
      <c r="L12" s="194" t="str">
        <f>IF(O10="","",O10)</f>
        <v>/</v>
      </c>
      <c r="M12" s="570" t="str">
        <f>IF(L13&gt;N13,"○",IF(L13&lt;N13,"●",IF(L13="","","△")))</f>
        <v/>
      </c>
      <c r="N12" s="571"/>
      <c r="O12" s="572"/>
      <c r="P12" s="572"/>
      <c r="Q12" s="572"/>
      <c r="R12" s="195" t="s">
        <v>109</v>
      </c>
      <c r="S12" s="570" t="str">
        <f>IF(R13&gt;T13,"○",IF(R13&lt;T13,"●",IF(R13="","","△")))</f>
        <v/>
      </c>
      <c r="T12" s="571"/>
      <c r="U12" s="195" t="s">
        <v>109</v>
      </c>
      <c r="V12" s="570" t="str">
        <f>IF(U13&gt;W13,"○",IF(U13&lt;W13,"●",IF(U13="","","△")))</f>
        <v/>
      </c>
      <c r="W12" s="571"/>
      <c r="X12" s="195" t="s">
        <v>109</v>
      </c>
      <c r="Y12" s="570" t="str">
        <f>IF(X13&gt;Z13,"○",IF(X13&lt;Z13,"●",IF(X13="","","△")))</f>
        <v/>
      </c>
      <c r="Z12" s="571"/>
      <c r="AA12" s="195" t="s">
        <v>109</v>
      </c>
      <c r="AB12" s="570" t="str">
        <f>IF(AA13&gt;AC13,"○",IF(AA13&lt;AC13,"●",IF(AA13="","","△")))</f>
        <v/>
      </c>
      <c r="AC12" s="571"/>
      <c r="AD12" s="195" t="s">
        <v>109</v>
      </c>
      <c r="AE12" s="570" t="str">
        <f>IF(AD13&gt;AF13,"○",IF(AD13&lt;AF13,"●",IF(AD13="","","△")))</f>
        <v/>
      </c>
      <c r="AF12" s="571"/>
      <c r="AG12" s="195" t="s">
        <v>109</v>
      </c>
      <c r="AH12" s="570" t="str">
        <f>IF(AG13&gt;AI13,"○",IF(AG13&lt;AI13,"●",IF(AG13="","","△")))</f>
        <v/>
      </c>
      <c r="AI12" s="571"/>
      <c r="AJ12" s="195" t="s">
        <v>109</v>
      </c>
      <c r="AK12" s="570" t="str">
        <f>IF(AJ13&gt;AL13,"○",IF(AJ13&lt;AL13,"●",IF(AJ13="","","△")))</f>
        <v/>
      </c>
      <c r="AL12" s="571"/>
      <c r="AM12" s="195" t="s">
        <v>109</v>
      </c>
      <c r="AN12" s="570" t="str">
        <f>IF(AM13&gt;AO13,"○",IF(AM13&lt;AO13,"●",IF(AM13="","","△")))</f>
        <v/>
      </c>
      <c r="AO12" s="571"/>
      <c r="AP12" s="195" t="s">
        <v>109</v>
      </c>
      <c r="AQ12" s="570" t="str">
        <f>IF(AP13&gt;AR13,"○",IF(AP13&lt;AR13,"●",IF(AP13="","","△")))</f>
        <v/>
      </c>
      <c r="AR12" s="571"/>
      <c r="AS12" s="195" t="s">
        <v>109</v>
      </c>
      <c r="AT12" s="570" t="str">
        <f>IF(AS13&gt;AU13,"○",IF(AS13&lt;AU13,"●",IF(AS13="","","△")))</f>
        <v/>
      </c>
      <c r="AU12" s="571"/>
      <c r="AV12" s="579"/>
      <c r="AW12" s="578">
        <f>COUNTIF($C12:$AU13,"○")</f>
        <v>0</v>
      </c>
      <c r="AX12" s="578">
        <f>COUNTIF($C12:$AU13,"●")</f>
        <v>0</v>
      </c>
      <c r="AY12" s="578">
        <f>COUNTIF($C12:$AU13,"△")</f>
        <v>0</v>
      </c>
      <c r="AZ12" s="576">
        <f>SUM(AS13,AP13,AM13,AJ13,AG13,AD13,AA13,X13,U13,R13,O13,L13,I13,F13,C13)</f>
        <v>0</v>
      </c>
      <c r="BA12" s="576">
        <f>SUM(AU13,AR13,AO13,AL13,AI13,AF13,AC13,Z13,W13,T13,Q13,N13,K13,H13,E13)</f>
        <v>0</v>
      </c>
      <c r="BB12" s="576">
        <f>AZ12-BA12</f>
        <v>0</v>
      </c>
      <c r="BC12" s="577" t="str">
        <f>IF(AND(AW12=0,AX12=0,AY12=0),"",RANK(BE12,BE$4:BE$33))</f>
        <v/>
      </c>
      <c r="BD12" s="373" t="str">
        <f>IF(BG12=0,MAX(C12,F12,I12,L12,O12,R12,U12,X12,AA12,AE12,AD12,AG12,AJ12,AM12,AP12,AS12),"")</f>
        <v/>
      </c>
      <c r="BE12" s="568">
        <f t="shared" ref="BE12" si="52">IF(AND(AW12=0,AX12=0,AY12=0),-99999,100000*AW12+10000*AY12-BF12)</f>
        <v>-99999</v>
      </c>
      <c r="BF12" s="568">
        <f>RANK(BB12,BB$4:BB$33)</f>
        <v>1</v>
      </c>
      <c r="BG12" s="589">
        <f t="shared" ref="BG12" si="53">$BG$2-SUM(BH12:BN13)</f>
        <v>11</v>
      </c>
      <c r="BH12" s="569">
        <f t="shared" ref="BH12:BN12" si="54">COUNTIF($BP12:$CD13,BH$3)</f>
        <v>0</v>
      </c>
      <c r="BI12" s="569">
        <f t="shared" si="54"/>
        <v>0</v>
      </c>
      <c r="BJ12" s="569">
        <f t="shared" si="54"/>
        <v>0</v>
      </c>
      <c r="BK12" s="569">
        <f t="shared" si="54"/>
        <v>0</v>
      </c>
      <c r="BL12" s="569">
        <f t="shared" si="54"/>
        <v>0</v>
      </c>
      <c r="BM12" s="569">
        <f t="shared" si="54"/>
        <v>0</v>
      </c>
      <c r="BN12" s="569">
        <f t="shared" si="54"/>
        <v>0</v>
      </c>
      <c r="BP12" s="568" t="str">
        <f t="shared" ref="BP12" si="55">IF(OR(C12=0,C12="/"),"",MONTH(C12))</f>
        <v/>
      </c>
      <c r="BQ12" s="568" t="str">
        <f t="shared" ref="BQ12" si="56">IF(OR(F12=0,F12="/"),"",MONTH(F12))</f>
        <v/>
      </c>
      <c r="BR12" s="568" t="str">
        <f t="shared" ref="BR12" si="57">IF(OR(I12=0,I12="/"),"",MONTH(I12))</f>
        <v/>
      </c>
      <c r="BS12" s="568" t="str">
        <f t="shared" ref="BS12" si="58">IF(OR(L12=0,L12="/"),"",MONTH(L12))</f>
        <v/>
      </c>
      <c r="BT12" s="568" t="str">
        <f t="shared" ref="BT12" si="59">IF(OR(O12=0,O12="/"),"",MONTH(O12))</f>
        <v/>
      </c>
      <c r="BU12" s="568" t="str">
        <f t="shared" ref="BU12" si="60">IF(OR(R12=0,R12="/"),"",MONTH(R12))</f>
        <v/>
      </c>
      <c r="BV12" s="568" t="str">
        <f t="shared" ref="BV12" si="61">IF(OR(U12=0,U12="/"),"",MONTH(U12))</f>
        <v/>
      </c>
      <c r="BW12" s="568" t="str">
        <f t="shared" ref="BW12" si="62">IF(OR(X12=0,X12="/"),"",MONTH(X12))</f>
        <v/>
      </c>
      <c r="BX12" s="568" t="str">
        <f t="shared" ref="BX12" si="63">IF(OR(AA12=0,AA12="/"),"",MONTH(AA12))</f>
        <v/>
      </c>
      <c r="BY12" s="568" t="str">
        <f t="shared" ref="BY12" si="64">IF(OR(AD12=0,AD12="/"),"",MONTH(AD12))</f>
        <v/>
      </c>
      <c r="BZ12" s="568" t="str">
        <f t="shared" ref="BZ12" si="65">IF(OR(AG12=0,AG12="/"),"",MONTH(AG12))</f>
        <v/>
      </c>
      <c r="CA12" s="568" t="str">
        <f t="shared" ref="CA12" si="66">IF(OR(AJ12=0,AJ12="/"),"",MONTH(AJ12))</f>
        <v/>
      </c>
      <c r="CB12" s="568" t="str">
        <f t="shared" ref="CB12" si="67">IF(OR(AM12=0,AM12="/"),"",MONTH(AM12))</f>
        <v/>
      </c>
      <c r="CC12" s="568" t="str">
        <f t="shared" ref="CC12" si="68">IF(OR(AP12=0,AP12="/"),"",MONTH(AP12))</f>
        <v/>
      </c>
      <c r="CD12" s="568" t="str">
        <f t="shared" ref="CD12" si="69">IF(OR(AS12=0,AS12="/"),"",MONTH(AS12))</f>
        <v/>
      </c>
    </row>
    <row r="13" spans="1:84" ht="30" customHeight="1">
      <c r="A13" s="574"/>
      <c r="B13" s="575"/>
      <c r="C13" s="139" t="str">
        <f>IF(Q5="","",Q5)</f>
        <v/>
      </c>
      <c r="D13" s="137" t="str">
        <f>P5</f>
        <v/>
      </c>
      <c r="E13" s="140" t="str">
        <f>IF(O5="","",O5)</f>
        <v/>
      </c>
      <c r="F13" s="139" t="str">
        <f>IF(Q7="","",Q7)</f>
        <v/>
      </c>
      <c r="G13" s="137" t="str">
        <f>P7</f>
        <v/>
      </c>
      <c r="H13" s="140" t="str">
        <f>IF(O7="","",O7)</f>
        <v/>
      </c>
      <c r="I13" s="139" t="str">
        <f>IF(Q9="","",Q9)</f>
        <v/>
      </c>
      <c r="J13" s="137" t="str">
        <f>P9</f>
        <v/>
      </c>
      <c r="K13" s="140" t="str">
        <f>IF(O9="","",O9)</f>
        <v/>
      </c>
      <c r="L13" s="139" t="str">
        <f>IF(Q11="","",Q11)</f>
        <v/>
      </c>
      <c r="M13" s="137" t="str">
        <f>P11</f>
        <v/>
      </c>
      <c r="N13" s="140" t="str">
        <f>IF(O11="","",O11)</f>
        <v/>
      </c>
      <c r="O13" s="572"/>
      <c r="P13" s="572"/>
      <c r="Q13" s="572"/>
      <c r="R13" s="136"/>
      <c r="S13" s="137" t="str">
        <f>IF(R13&gt;="","","－")</f>
        <v/>
      </c>
      <c r="T13" s="138"/>
      <c r="U13" s="136"/>
      <c r="V13" s="137" t="str">
        <f>IF(U13&gt;="","","－")</f>
        <v/>
      </c>
      <c r="W13" s="138"/>
      <c r="X13" s="136"/>
      <c r="Y13" s="137" t="str">
        <f>IF(X13&gt;="","","－")</f>
        <v/>
      </c>
      <c r="Z13" s="138"/>
      <c r="AA13" s="136"/>
      <c r="AB13" s="137" t="str">
        <f>IF(AA13&gt;="","","－")</f>
        <v/>
      </c>
      <c r="AC13" s="138"/>
      <c r="AD13" s="136"/>
      <c r="AE13" s="137" t="str">
        <f>IF(AD13&gt;="","","－")</f>
        <v/>
      </c>
      <c r="AF13" s="138"/>
      <c r="AG13" s="136"/>
      <c r="AH13" s="137" t="str">
        <f>IF(AG13&gt;="","","－")</f>
        <v/>
      </c>
      <c r="AI13" s="138"/>
      <c r="AJ13" s="136"/>
      <c r="AK13" s="137" t="str">
        <f>IF(AJ13&gt;="","","－")</f>
        <v/>
      </c>
      <c r="AL13" s="138"/>
      <c r="AM13" s="136"/>
      <c r="AN13" s="137" t="str">
        <f>IF(AM13&gt;="","","－")</f>
        <v/>
      </c>
      <c r="AO13" s="138"/>
      <c r="AP13" s="136"/>
      <c r="AQ13" s="137" t="str">
        <f>IF(AP13&gt;="","","－")</f>
        <v/>
      </c>
      <c r="AR13" s="138"/>
      <c r="AS13" s="136"/>
      <c r="AT13" s="137" t="str">
        <f>IF(AS13&gt;="","","－")</f>
        <v/>
      </c>
      <c r="AU13" s="138"/>
      <c r="AV13" s="579"/>
      <c r="AW13" s="578"/>
      <c r="AX13" s="578"/>
      <c r="AY13" s="578"/>
      <c r="AZ13" s="576"/>
      <c r="BA13" s="576"/>
      <c r="BB13" s="576"/>
      <c r="BC13" s="577"/>
      <c r="BD13" s="373"/>
      <c r="BE13" s="568"/>
      <c r="BF13" s="568"/>
      <c r="BG13" s="589"/>
      <c r="BH13" s="569"/>
      <c r="BI13" s="569"/>
      <c r="BJ13" s="569"/>
      <c r="BK13" s="569"/>
      <c r="BL13" s="569"/>
      <c r="BM13" s="569"/>
      <c r="BN13" s="569"/>
      <c r="BP13" s="568"/>
      <c r="BQ13" s="568"/>
      <c r="BR13" s="568"/>
      <c r="BS13" s="568"/>
      <c r="BT13" s="568"/>
      <c r="BU13" s="568"/>
      <c r="BV13" s="568"/>
      <c r="BW13" s="568"/>
      <c r="BX13" s="568"/>
      <c r="BY13" s="568"/>
      <c r="BZ13" s="568"/>
      <c r="CA13" s="568"/>
      <c r="CB13" s="568"/>
      <c r="CC13" s="568"/>
      <c r="CD13" s="568"/>
    </row>
    <row r="14" spans="1:84" ht="30" customHeight="1">
      <c r="A14" s="574">
        <v>6</v>
      </c>
      <c r="B14" s="575" t="str">
        <f>'参加チーム(新人)'!E21</f>
        <v>ウイングベースボールクラブ</v>
      </c>
      <c r="C14" s="194" t="str">
        <f>IF(R4="","",R4)</f>
        <v>/</v>
      </c>
      <c r="D14" s="570" t="str">
        <f>IF(C15&gt;E15,"○",IF(C15&lt;E15,"●",IF(C15="","","△")))</f>
        <v/>
      </c>
      <c r="E14" s="571"/>
      <c r="F14" s="194" t="str">
        <f>IF(R6="","",R6)</f>
        <v>/</v>
      </c>
      <c r="G14" s="570" t="str">
        <f>IF(F15&gt;H15,"○",IF(F15&lt;H15,"●",IF(F15="","","△")))</f>
        <v/>
      </c>
      <c r="H14" s="571"/>
      <c r="I14" s="194" t="str">
        <f>IF(R8="","",R8)</f>
        <v>/</v>
      </c>
      <c r="J14" s="570" t="str">
        <f>IF(I15&gt;K15,"○",IF(I15&lt;K15,"●",IF(I15="","","△")))</f>
        <v/>
      </c>
      <c r="K14" s="571"/>
      <c r="L14" s="194" t="str">
        <f>IF(R10="","",R10)</f>
        <v>/</v>
      </c>
      <c r="M14" s="570" t="str">
        <f>IF(L15&gt;N15,"○",IF(L15&lt;N15,"●",IF(L15="","","△")))</f>
        <v/>
      </c>
      <c r="N14" s="571"/>
      <c r="O14" s="194" t="str">
        <f>IF(R12="","",R12)</f>
        <v>/</v>
      </c>
      <c r="P14" s="570" t="str">
        <f>IF(O15&gt;Q15,"○",IF(O15&lt;Q15,"●",IF(O15="","","△")))</f>
        <v/>
      </c>
      <c r="Q14" s="571"/>
      <c r="R14" s="572"/>
      <c r="S14" s="572"/>
      <c r="T14" s="572"/>
      <c r="U14" s="195" t="s">
        <v>109</v>
      </c>
      <c r="V14" s="570" t="str">
        <f>IF(U15&gt;W15,"○",IF(U15&lt;W15,"●",IF(U15="","","△")))</f>
        <v/>
      </c>
      <c r="W14" s="571"/>
      <c r="X14" s="195" t="s">
        <v>109</v>
      </c>
      <c r="Y14" s="570" t="str">
        <f>IF(X15&gt;Z15,"○",IF(X15&lt;Z15,"●",IF(X15="","","△")))</f>
        <v/>
      </c>
      <c r="Z14" s="571"/>
      <c r="AA14" s="195" t="s">
        <v>109</v>
      </c>
      <c r="AB14" s="570" t="str">
        <f>IF(AA15&gt;AC15,"○",IF(AA15&lt;AC15,"●",IF(AA15="","","△")))</f>
        <v/>
      </c>
      <c r="AC14" s="571"/>
      <c r="AD14" s="195" t="s">
        <v>109</v>
      </c>
      <c r="AE14" s="570" t="str">
        <f>IF(AD15&gt;AF15,"○",IF(AD15&lt;AF15,"●",IF(AD15="","","△")))</f>
        <v/>
      </c>
      <c r="AF14" s="571"/>
      <c r="AG14" s="195" t="s">
        <v>109</v>
      </c>
      <c r="AH14" s="570" t="str">
        <f>IF(AG15&gt;AI15,"○",IF(AG15&lt;AI15,"●",IF(AG15="","","△")))</f>
        <v/>
      </c>
      <c r="AI14" s="571"/>
      <c r="AJ14" s="195" t="s">
        <v>109</v>
      </c>
      <c r="AK14" s="570" t="str">
        <f>IF(AJ15&gt;AL15,"○",IF(AJ15&lt;AL15,"●",IF(AJ15="","","△")))</f>
        <v/>
      </c>
      <c r="AL14" s="571"/>
      <c r="AM14" s="195" t="s">
        <v>109</v>
      </c>
      <c r="AN14" s="570" t="str">
        <f>IF(AM15&gt;AO15,"○",IF(AM15&lt;AO15,"●",IF(AM15="","","△")))</f>
        <v/>
      </c>
      <c r="AO14" s="571"/>
      <c r="AP14" s="195" t="s">
        <v>109</v>
      </c>
      <c r="AQ14" s="570" t="str">
        <f>IF(AP15&gt;AR15,"○",IF(AP15&lt;AR15,"●",IF(AP15="","","△")))</f>
        <v/>
      </c>
      <c r="AR14" s="571"/>
      <c r="AS14" s="195" t="s">
        <v>109</v>
      </c>
      <c r="AT14" s="570" t="str">
        <f>IF(AS15&gt;AU15,"○",IF(AS15&lt;AU15,"●",IF(AS15="","","△")))</f>
        <v/>
      </c>
      <c r="AU14" s="571"/>
      <c r="AV14" s="579"/>
      <c r="AW14" s="578">
        <f>COUNTIF($C14:$AU15,"○")</f>
        <v>0</v>
      </c>
      <c r="AX14" s="578">
        <f>COUNTIF($C14:$AU15,"●")</f>
        <v>0</v>
      </c>
      <c r="AY14" s="578">
        <f>COUNTIF($C14:$AU15,"△")</f>
        <v>0</v>
      </c>
      <c r="AZ14" s="576">
        <f>SUM(AS15,AP15,AM15,AJ15,AG15,AD15,AA15,X15,U15,R15,O15,L15,I15,F15,C15)</f>
        <v>0</v>
      </c>
      <c r="BA14" s="576">
        <f>SUM(AU15,AR15,AO15,AL15,AI15,AF15,AC15,Z15,W15,T15,Q15,N15,K15,H15,E15)</f>
        <v>0</v>
      </c>
      <c r="BB14" s="576">
        <f>AZ14-BA14</f>
        <v>0</v>
      </c>
      <c r="BC14" s="577" t="str">
        <f>IF(AND(AW14=0,AX14=0,AY14=0),"",RANK(BE14,BE$4:BE$33))</f>
        <v/>
      </c>
      <c r="BD14" s="373" t="str">
        <f>IF(BG14=0,MAX(C14,F14,I14,L14,O14,R14,U14,X14,AA14,AE14,AD14,AG14,AJ14,AM14,AP14,AS14),"")</f>
        <v/>
      </c>
      <c r="BE14" s="568">
        <f t="shared" ref="BE14" si="70">IF(AND(AW14=0,AX14=0,AY14=0),-99999,100000*AW14+10000*AY14-BF14)</f>
        <v>-99999</v>
      </c>
      <c r="BF14" s="568">
        <f>RANK(BB14,BB$4:BB$33)</f>
        <v>1</v>
      </c>
      <c r="BG14" s="589">
        <f t="shared" ref="BG14" si="71">$BG$2-SUM(BH14:BN15)</f>
        <v>11</v>
      </c>
      <c r="BH14" s="569">
        <f t="shared" ref="BH14:BN14" si="72">COUNTIF($BP14:$CD15,BH$3)</f>
        <v>0</v>
      </c>
      <c r="BI14" s="569">
        <f t="shared" si="72"/>
        <v>0</v>
      </c>
      <c r="BJ14" s="569">
        <f t="shared" si="72"/>
        <v>0</v>
      </c>
      <c r="BK14" s="569">
        <f t="shared" si="72"/>
        <v>0</v>
      </c>
      <c r="BL14" s="569">
        <f t="shared" si="72"/>
        <v>0</v>
      </c>
      <c r="BM14" s="569">
        <f t="shared" si="72"/>
        <v>0</v>
      </c>
      <c r="BN14" s="569">
        <f t="shared" si="72"/>
        <v>0</v>
      </c>
      <c r="BP14" s="568" t="str">
        <f t="shared" ref="BP14" si="73">IF(OR(C14=0,C14="/"),"",MONTH(C14))</f>
        <v/>
      </c>
      <c r="BQ14" s="568" t="str">
        <f t="shared" ref="BQ14" si="74">IF(OR(F14=0,F14="/"),"",MONTH(F14))</f>
        <v/>
      </c>
      <c r="BR14" s="568" t="str">
        <f t="shared" ref="BR14" si="75">IF(OR(I14=0,I14="/"),"",MONTH(I14))</f>
        <v/>
      </c>
      <c r="BS14" s="568" t="str">
        <f t="shared" ref="BS14" si="76">IF(OR(L14=0,L14="/"),"",MONTH(L14))</f>
        <v/>
      </c>
      <c r="BT14" s="568" t="str">
        <f t="shared" ref="BT14" si="77">IF(OR(O14=0,O14="/"),"",MONTH(O14))</f>
        <v/>
      </c>
      <c r="BU14" s="568" t="str">
        <f t="shared" ref="BU14" si="78">IF(OR(R14=0,R14="/"),"",MONTH(R14))</f>
        <v/>
      </c>
      <c r="BV14" s="568" t="str">
        <f t="shared" ref="BV14" si="79">IF(OR(U14=0,U14="/"),"",MONTH(U14))</f>
        <v/>
      </c>
      <c r="BW14" s="568" t="str">
        <f t="shared" ref="BW14" si="80">IF(OR(X14=0,X14="/"),"",MONTH(X14))</f>
        <v/>
      </c>
      <c r="BX14" s="568" t="str">
        <f t="shared" ref="BX14" si="81">IF(OR(AA14=0,AA14="/"),"",MONTH(AA14))</f>
        <v/>
      </c>
      <c r="BY14" s="568" t="str">
        <f t="shared" ref="BY14" si="82">IF(OR(AD14=0,AD14="/"),"",MONTH(AD14))</f>
        <v/>
      </c>
      <c r="BZ14" s="568" t="str">
        <f t="shared" ref="BZ14" si="83">IF(OR(AG14=0,AG14="/"),"",MONTH(AG14))</f>
        <v/>
      </c>
      <c r="CA14" s="568" t="str">
        <f t="shared" ref="CA14" si="84">IF(OR(AJ14=0,AJ14="/"),"",MONTH(AJ14))</f>
        <v/>
      </c>
      <c r="CB14" s="568" t="str">
        <f t="shared" ref="CB14" si="85">IF(OR(AM14=0,AM14="/"),"",MONTH(AM14))</f>
        <v/>
      </c>
      <c r="CC14" s="568" t="str">
        <f t="shared" ref="CC14" si="86">IF(OR(AP14=0,AP14="/"),"",MONTH(AP14))</f>
        <v/>
      </c>
      <c r="CD14" s="568" t="str">
        <f t="shared" ref="CD14" si="87">IF(OR(AS14=0,AS14="/"),"",MONTH(AS14))</f>
        <v/>
      </c>
    </row>
    <row r="15" spans="1:84" ht="30" customHeight="1">
      <c r="A15" s="574"/>
      <c r="B15" s="575"/>
      <c r="C15" s="139" t="str">
        <f>IF(T5="","",T5)</f>
        <v/>
      </c>
      <c r="D15" s="137" t="str">
        <f>S5</f>
        <v/>
      </c>
      <c r="E15" s="140" t="str">
        <f>IF(R5="","",R5)</f>
        <v/>
      </c>
      <c r="F15" s="139" t="str">
        <f>IF(T7="","",T7)</f>
        <v/>
      </c>
      <c r="G15" s="137" t="str">
        <f>S7</f>
        <v/>
      </c>
      <c r="H15" s="140" t="str">
        <f>IF(R7="","",R7)</f>
        <v/>
      </c>
      <c r="I15" s="139" t="str">
        <f>IF(T9="","",T9)</f>
        <v/>
      </c>
      <c r="J15" s="137" t="str">
        <f>S9</f>
        <v/>
      </c>
      <c r="K15" s="140" t="str">
        <f>IF(R9="","",R9)</f>
        <v/>
      </c>
      <c r="L15" s="139" t="str">
        <f>IF(T11="","",T11)</f>
        <v/>
      </c>
      <c r="M15" s="137" t="str">
        <f>S11</f>
        <v/>
      </c>
      <c r="N15" s="140" t="str">
        <f>IF(R11="","",R11)</f>
        <v/>
      </c>
      <c r="O15" s="139" t="str">
        <f>IF(T13="","",T13)</f>
        <v/>
      </c>
      <c r="P15" s="137" t="str">
        <f>S13</f>
        <v/>
      </c>
      <c r="Q15" s="140" t="str">
        <f>IF(R13="","",R13)</f>
        <v/>
      </c>
      <c r="R15" s="572"/>
      <c r="S15" s="572"/>
      <c r="T15" s="572"/>
      <c r="U15" s="136"/>
      <c r="V15" s="137" t="str">
        <f>IF(U15&gt;="","","－")</f>
        <v/>
      </c>
      <c r="W15" s="138"/>
      <c r="X15" s="136"/>
      <c r="Y15" s="137" t="str">
        <f>IF(X15&gt;="","","－")</f>
        <v/>
      </c>
      <c r="Z15" s="138"/>
      <c r="AA15" s="136"/>
      <c r="AB15" s="137" t="str">
        <f>IF(AA15&gt;="","","－")</f>
        <v/>
      </c>
      <c r="AC15" s="138"/>
      <c r="AD15" s="136"/>
      <c r="AE15" s="137" t="str">
        <f>IF(AD15&gt;="","","－")</f>
        <v/>
      </c>
      <c r="AF15" s="138"/>
      <c r="AG15" s="136"/>
      <c r="AH15" s="137" t="str">
        <f>IF(AG15&gt;="","","－")</f>
        <v/>
      </c>
      <c r="AI15" s="138"/>
      <c r="AJ15" s="136"/>
      <c r="AK15" s="137" t="str">
        <f>IF(AJ15&gt;="","","－")</f>
        <v/>
      </c>
      <c r="AL15" s="138"/>
      <c r="AM15" s="136"/>
      <c r="AN15" s="137" t="str">
        <f>IF(AM15&gt;="","","－")</f>
        <v/>
      </c>
      <c r="AO15" s="138"/>
      <c r="AP15" s="136"/>
      <c r="AQ15" s="137" t="str">
        <f>IF(AP15&gt;="","","－")</f>
        <v/>
      </c>
      <c r="AR15" s="138"/>
      <c r="AS15" s="136"/>
      <c r="AT15" s="137" t="str">
        <f>IF(AS15&gt;="","","－")</f>
        <v/>
      </c>
      <c r="AU15" s="138"/>
      <c r="AV15" s="579"/>
      <c r="AW15" s="578"/>
      <c r="AX15" s="578"/>
      <c r="AY15" s="578"/>
      <c r="AZ15" s="576"/>
      <c r="BA15" s="576"/>
      <c r="BB15" s="576"/>
      <c r="BC15" s="577"/>
      <c r="BD15" s="373"/>
      <c r="BE15" s="568"/>
      <c r="BF15" s="568"/>
      <c r="BG15" s="589"/>
      <c r="BH15" s="569"/>
      <c r="BI15" s="569"/>
      <c r="BJ15" s="569"/>
      <c r="BK15" s="569"/>
      <c r="BL15" s="569"/>
      <c r="BM15" s="569"/>
      <c r="BN15" s="569"/>
      <c r="BP15" s="568"/>
      <c r="BQ15" s="568"/>
      <c r="BR15" s="568"/>
      <c r="BS15" s="568"/>
      <c r="BT15" s="568"/>
      <c r="BU15" s="568"/>
      <c r="BV15" s="568"/>
      <c r="BW15" s="568"/>
      <c r="BX15" s="568"/>
      <c r="BY15" s="568"/>
      <c r="BZ15" s="568"/>
      <c r="CA15" s="568"/>
      <c r="CB15" s="568"/>
      <c r="CC15" s="568"/>
      <c r="CD15" s="568"/>
    </row>
    <row r="16" spans="1:84" ht="30" customHeight="1">
      <c r="A16" s="574">
        <v>7</v>
      </c>
      <c r="B16" s="575" t="str">
        <f>'参加チーム(新人)'!E22</f>
        <v>名西ヤンキース</v>
      </c>
      <c r="C16" s="194" t="str">
        <f>IF(U4="","",U4)</f>
        <v>/</v>
      </c>
      <c r="D16" s="570" t="str">
        <f>IF(C17&gt;E17,"○",IF(C17&lt;E17,"●",IF(C17="","","△")))</f>
        <v/>
      </c>
      <c r="E16" s="571"/>
      <c r="F16" s="194" t="str">
        <f>IF(U6="","",U6)</f>
        <v>/</v>
      </c>
      <c r="G16" s="570" t="str">
        <f>IF(F17&gt;H17,"○",IF(F17&lt;H17,"●",IF(F17="","","△")))</f>
        <v/>
      </c>
      <c r="H16" s="571"/>
      <c r="I16" s="194" t="str">
        <f>IF(U8="","",U8)</f>
        <v>/</v>
      </c>
      <c r="J16" s="570" t="str">
        <f>IF(I17&gt;K17,"○",IF(I17&lt;K17,"●",IF(I17="","","△")))</f>
        <v/>
      </c>
      <c r="K16" s="571"/>
      <c r="L16" s="194" t="str">
        <f>IF(U10="","",U10)</f>
        <v>/</v>
      </c>
      <c r="M16" s="570" t="str">
        <f>IF(L17&gt;N17,"○",IF(L17&lt;N17,"●",IF(L17="","","△")))</f>
        <v/>
      </c>
      <c r="N16" s="571"/>
      <c r="O16" s="194" t="str">
        <f>IF(U12="","",U12)</f>
        <v>/</v>
      </c>
      <c r="P16" s="570" t="str">
        <f>IF(O17&gt;Q17,"○",IF(O17&lt;Q17,"●",IF(O17="","","△")))</f>
        <v/>
      </c>
      <c r="Q16" s="571"/>
      <c r="R16" s="194" t="str">
        <f>IF(U14="","",U14)</f>
        <v>/</v>
      </c>
      <c r="S16" s="570" t="str">
        <f>IF(R17&gt;T17,"○",IF(R17&lt;T17,"●",IF(R17="","","△")))</f>
        <v/>
      </c>
      <c r="T16" s="571"/>
      <c r="U16" s="572"/>
      <c r="V16" s="572"/>
      <c r="W16" s="572"/>
      <c r="X16" s="195" t="s">
        <v>109</v>
      </c>
      <c r="Y16" s="570" t="str">
        <f>IF(X17&gt;Z17,"○",IF(X17&lt;Z17,"●",IF(X17="","","△")))</f>
        <v/>
      </c>
      <c r="Z16" s="571"/>
      <c r="AA16" s="195" t="s">
        <v>109</v>
      </c>
      <c r="AB16" s="570" t="str">
        <f>IF(AA17&gt;AC17,"○",IF(AA17&lt;AC17,"●",IF(AA17="","","△")))</f>
        <v/>
      </c>
      <c r="AC16" s="571"/>
      <c r="AD16" s="195" t="s">
        <v>109</v>
      </c>
      <c r="AE16" s="570" t="str">
        <f>IF(AD17&gt;AF17,"○",IF(AD17&lt;AF17,"●",IF(AD17="","","△")))</f>
        <v/>
      </c>
      <c r="AF16" s="571"/>
      <c r="AG16" s="195" t="s">
        <v>109</v>
      </c>
      <c r="AH16" s="570" t="str">
        <f>IF(AG17&gt;AI17,"○",IF(AG17&lt;AI17,"●",IF(AG17="","","△")))</f>
        <v/>
      </c>
      <c r="AI16" s="571"/>
      <c r="AJ16" s="195" t="s">
        <v>109</v>
      </c>
      <c r="AK16" s="570" t="str">
        <f>IF(AJ17&gt;AL17,"○",IF(AJ17&lt;AL17,"●",IF(AJ17="","","△")))</f>
        <v/>
      </c>
      <c r="AL16" s="571"/>
      <c r="AM16" s="195" t="s">
        <v>109</v>
      </c>
      <c r="AN16" s="570" t="str">
        <f>IF(AM17&gt;AO17,"○",IF(AM17&lt;AO17,"●",IF(AM17="","","△")))</f>
        <v/>
      </c>
      <c r="AO16" s="571"/>
      <c r="AP16" s="195" t="s">
        <v>109</v>
      </c>
      <c r="AQ16" s="570" t="str">
        <f>IF(AP17&gt;AR17,"○",IF(AP17&lt;AR17,"●",IF(AP17="","","△")))</f>
        <v/>
      </c>
      <c r="AR16" s="571"/>
      <c r="AS16" s="195" t="s">
        <v>109</v>
      </c>
      <c r="AT16" s="570" t="str">
        <f>IF(AS17&gt;AU17,"○",IF(AS17&lt;AU17,"●",IF(AS17="","","△")))</f>
        <v/>
      </c>
      <c r="AU16" s="571"/>
      <c r="AV16" s="579"/>
      <c r="AW16" s="578">
        <f>COUNTIF($C16:$AU17,"○")</f>
        <v>0</v>
      </c>
      <c r="AX16" s="578">
        <f>COUNTIF($C16:$AU17,"●")</f>
        <v>0</v>
      </c>
      <c r="AY16" s="578">
        <f>COUNTIF($C16:$AU17,"△")</f>
        <v>0</v>
      </c>
      <c r="AZ16" s="576">
        <f>SUM(AS17,AP17,AM17,AJ17,AG17,AD17,AA17,X17,U17,R17,O17,L17,I17,F17,C17)</f>
        <v>0</v>
      </c>
      <c r="BA16" s="576">
        <f>SUM(AU17,AR17,AO17,AL17,AI17,AF17,AC17,Z17,W17,T17,Q17,N17,K17,H17,E17)</f>
        <v>0</v>
      </c>
      <c r="BB16" s="576">
        <f>AZ16-BA16</f>
        <v>0</v>
      </c>
      <c r="BC16" s="577" t="str">
        <f>IF(AND(AW16=0,AX16=0,AY16=0),"",RANK(BE16,BE$4:BE$33))</f>
        <v/>
      </c>
      <c r="BD16" s="373" t="str">
        <f>IF(BG16=0,MAX(C16,F16,I16,L16,O16,R16,U16,X16,AA16,AE16,AD16,AG16,AJ16,AM16,AP16,AS16),"")</f>
        <v/>
      </c>
      <c r="BE16" s="568">
        <f t="shared" ref="BE16" si="88">IF(AND(AW16=0,AX16=0,AY16=0),-99999,100000*AW16+10000*AY16-BF16)</f>
        <v>-99999</v>
      </c>
      <c r="BF16" s="568">
        <f>RANK(BB16,BB$4:BB$33)</f>
        <v>1</v>
      </c>
      <c r="BG16" s="589">
        <f t="shared" ref="BG16" si="89">$BG$2-SUM(BH16:BN17)</f>
        <v>11</v>
      </c>
      <c r="BH16" s="569">
        <f t="shared" ref="BH16:BN16" si="90">COUNTIF($BP16:$CD17,BH$3)</f>
        <v>0</v>
      </c>
      <c r="BI16" s="569">
        <f t="shared" si="90"/>
        <v>0</v>
      </c>
      <c r="BJ16" s="569">
        <f t="shared" si="90"/>
        <v>0</v>
      </c>
      <c r="BK16" s="569">
        <f t="shared" si="90"/>
        <v>0</v>
      </c>
      <c r="BL16" s="569">
        <f t="shared" si="90"/>
        <v>0</v>
      </c>
      <c r="BM16" s="569">
        <f t="shared" si="90"/>
        <v>0</v>
      </c>
      <c r="BN16" s="569">
        <f t="shared" si="90"/>
        <v>0</v>
      </c>
      <c r="BP16" s="568" t="str">
        <f t="shared" ref="BP16" si="91">IF(OR(C16=0,C16="/"),"",MONTH(C16))</f>
        <v/>
      </c>
      <c r="BQ16" s="568" t="str">
        <f t="shared" ref="BQ16" si="92">IF(OR(F16=0,F16="/"),"",MONTH(F16))</f>
        <v/>
      </c>
      <c r="BR16" s="568" t="str">
        <f t="shared" ref="BR16" si="93">IF(OR(I16=0,I16="/"),"",MONTH(I16))</f>
        <v/>
      </c>
      <c r="BS16" s="568" t="str">
        <f t="shared" ref="BS16" si="94">IF(OR(L16=0,L16="/"),"",MONTH(L16))</f>
        <v/>
      </c>
      <c r="BT16" s="568" t="str">
        <f t="shared" ref="BT16" si="95">IF(OR(O16=0,O16="/"),"",MONTH(O16))</f>
        <v/>
      </c>
      <c r="BU16" s="568" t="str">
        <f t="shared" ref="BU16" si="96">IF(OR(R16=0,R16="/"),"",MONTH(R16))</f>
        <v/>
      </c>
      <c r="BV16" s="568" t="str">
        <f t="shared" ref="BV16" si="97">IF(OR(U16=0,U16="/"),"",MONTH(U16))</f>
        <v/>
      </c>
      <c r="BW16" s="568" t="str">
        <f t="shared" ref="BW16" si="98">IF(OR(X16=0,X16="/"),"",MONTH(X16))</f>
        <v/>
      </c>
      <c r="BX16" s="568" t="str">
        <f t="shared" ref="BX16" si="99">IF(OR(AA16=0,AA16="/"),"",MONTH(AA16))</f>
        <v/>
      </c>
      <c r="BY16" s="568" t="str">
        <f t="shared" ref="BY16" si="100">IF(OR(AD16=0,AD16="/"),"",MONTH(AD16))</f>
        <v/>
      </c>
      <c r="BZ16" s="568" t="str">
        <f t="shared" ref="BZ16" si="101">IF(OR(AG16=0,AG16="/"),"",MONTH(AG16))</f>
        <v/>
      </c>
      <c r="CA16" s="568" t="str">
        <f t="shared" ref="CA16" si="102">IF(OR(AJ16=0,AJ16="/"),"",MONTH(AJ16))</f>
        <v/>
      </c>
      <c r="CB16" s="568" t="str">
        <f t="shared" ref="CB16" si="103">IF(OR(AM16=0,AM16="/"),"",MONTH(AM16))</f>
        <v/>
      </c>
      <c r="CC16" s="568" t="str">
        <f t="shared" ref="CC16" si="104">IF(OR(AP16=0,AP16="/"),"",MONTH(AP16))</f>
        <v/>
      </c>
      <c r="CD16" s="568" t="str">
        <f t="shared" ref="CD16" si="105">IF(OR(AS16=0,AS16="/"),"",MONTH(AS16))</f>
        <v/>
      </c>
    </row>
    <row r="17" spans="1:82" ht="30" customHeight="1">
      <c r="A17" s="574"/>
      <c r="B17" s="575"/>
      <c r="C17" s="139" t="str">
        <f>IF(W5="","",W5)</f>
        <v/>
      </c>
      <c r="D17" s="137" t="str">
        <f>V5</f>
        <v/>
      </c>
      <c r="E17" s="140" t="str">
        <f>IF(U5="","",U5)</f>
        <v/>
      </c>
      <c r="F17" s="139" t="str">
        <f>IF(W7="","",W7)</f>
        <v/>
      </c>
      <c r="G17" s="137" t="str">
        <f>V7</f>
        <v/>
      </c>
      <c r="H17" s="140" t="str">
        <f>IF(U7="","",U7)</f>
        <v/>
      </c>
      <c r="I17" s="139" t="str">
        <f>IF(W9="","",W9)</f>
        <v/>
      </c>
      <c r="J17" s="137" t="str">
        <f>V9</f>
        <v/>
      </c>
      <c r="K17" s="140" t="str">
        <f>IF(U9="","",U9)</f>
        <v/>
      </c>
      <c r="L17" s="139" t="str">
        <f>IF(W11="","",W11)</f>
        <v/>
      </c>
      <c r="M17" s="137" t="str">
        <f>V11</f>
        <v/>
      </c>
      <c r="N17" s="140" t="str">
        <f>IF(U11="","",U11)</f>
        <v/>
      </c>
      <c r="O17" s="139" t="str">
        <f>IF(W13="","",W13)</f>
        <v/>
      </c>
      <c r="P17" s="137" t="str">
        <f>V13</f>
        <v/>
      </c>
      <c r="Q17" s="140" t="str">
        <f>IF(U13="","",U13)</f>
        <v/>
      </c>
      <c r="R17" s="139" t="str">
        <f>IF(W15="","",W15)</f>
        <v/>
      </c>
      <c r="S17" s="137" t="str">
        <f>V15</f>
        <v/>
      </c>
      <c r="T17" s="140" t="str">
        <f>IF(U15="","",U15)</f>
        <v/>
      </c>
      <c r="U17" s="572"/>
      <c r="V17" s="572"/>
      <c r="W17" s="572"/>
      <c r="X17" s="136"/>
      <c r="Y17" s="137" t="str">
        <f>IF(X17&gt;="","","－")</f>
        <v/>
      </c>
      <c r="Z17" s="138"/>
      <c r="AA17" s="136"/>
      <c r="AB17" s="137" t="str">
        <f>IF(AA17&gt;="","","－")</f>
        <v/>
      </c>
      <c r="AC17" s="138"/>
      <c r="AD17" s="136"/>
      <c r="AE17" s="137" t="str">
        <f>IF(AD17&gt;="","","－")</f>
        <v/>
      </c>
      <c r="AF17" s="138"/>
      <c r="AG17" s="136"/>
      <c r="AH17" s="137" t="str">
        <f>IF(AG17&gt;="","","－")</f>
        <v/>
      </c>
      <c r="AI17" s="138"/>
      <c r="AJ17" s="136"/>
      <c r="AK17" s="137" t="str">
        <f>IF(AJ17&gt;="","","－")</f>
        <v/>
      </c>
      <c r="AL17" s="138"/>
      <c r="AM17" s="136"/>
      <c r="AN17" s="137" t="str">
        <f>IF(AM17&gt;="","","－")</f>
        <v/>
      </c>
      <c r="AO17" s="138"/>
      <c r="AP17" s="136"/>
      <c r="AQ17" s="141" t="str">
        <f>IF(AP17&gt;="","","－")</f>
        <v/>
      </c>
      <c r="AR17" s="138"/>
      <c r="AS17" s="136"/>
      <c r="AT17" s="137" t="str">
        <f>IF(AS17&gt;="","","－")</f>
        <v/>
      </c>
      <c r="AU17" s="138"/>
      <c r="AV17" s="579"/>
      <c r="AW17" s="578"/>
      <c r="AX17" s="578"/>
      <c r="AY17" s="578"/>
      <c r="AZ17" s="576"/>
      <c r="BA17" s="576"/>
      <c r="BB17" s="576"/>
      <c r="BC17" s="577"/>
      <c r="BD17" s="373"/>
      <c r="BE17" s="568"/>
      <c r="BF17" s="568"/>
      <c r="BG17" s="589"/>
      <c r="BH17" s="569"/>
      <c r="BI17" s="569"/>
      <c r="BJ17" s="569"/>
      <c r="BK17" s="569"/>
      <c r="BL17" s="569"/>
      <c r="BM17" s="569"/>
      <c r="BN17" s="569"/>
      <c r="BP17" s="568"/>
      <c r="BQ17" s="568"/>
      <c r="BR17" s="568"/>
      <c r="BS17" s="568"/>
      <c r="BT17" s="568"/>
      <c r="BU17" s="568"/>
      <c r="BV17" s="568"/>
      <c r="BW17" s="568"/>
      <c r="BX17" s="568"/>
      <c r="BY17" s="568"/>
      <c r="BZ17" s="568"/>
      <c r="CA17" s="568"/>
      <c r="CB17" s="568"/>
      <c r="CC17" s="568"/>
      <c r="CD17" s="568"/>
    </row>
    <row r="18" spans="1:82" ht="30" customHeight="1">
      <c r="A18" s="574">
        <v>8</v>
      </c>
      <c r="B18" s="575" t="str">
        <f>'参加チーム(新人)'!E23</f>
        <v>富士シャーク</v>
      </c>
      <c r="C18" s="194" t="str">
        <f>IF(X4="","",X4)</f>
        <v>/</v>
      </c>
      <c r="D18" s="570" t="str">
        <f>IF(C19&gt;E19,"○",IF(C19&lt;E19,"●",IF(C19="","","△")))</f>
        <v/>
      </c>
      <c r="E18" s="571"/>
      <c r="F18" s="194" t="str">
        <f>IF(X6="","",X6)</f>
        <v>/</v>
      </c>
      <c r="G18" s="570" t="str">
        <f>IF(F19&gt;H19,"○",IF(F19&lt;H19,"●",IF(F19="","","△")))</f>
        <v/>
      </c>
      <c r="H18" s="571"/>
      <c r="I18" s="194" t="str">
        <f>IF(X8="","",X8)</f>
        <v>/</v>
      </c>
      <c r="J18" s="570" t="str">
        <f>IF(I19&gt;K19,"○",IF(I19&lt;K19,"●",IF(I19="","","△")))</f>
        <v/>
      </c>
      <c r="K18" s="571"/>
      <c r="L18" s="194" t="str">
        <f>IF(X10="","",X10)</f>
        <v>/</v>
      </c>
      <c r="M18" s="570" t="str">
        <f>IF(L19&gt;N19,"○",IF(L19&lt;N19,"●",IF(L19="","","△")))</f>
        <v/>
      </c>
      <c r="N18" s="571"/>
      <c r="O18" s="194" t="str">
        <f>IF(X12="","",X12)</f>
        <v>/</v>
      </c>
      <c r="P18" s="570" t="str">
        <f>IF(O19&gt;Q19,"○",IF(O19&lt;Q19,"●",IF(O19="","","△")))</f>
        <v/>
      </c>
      <c r="Q18" s="571"/>
      <c r="R18" s="194" t="str">
        <f>IF(X14="","",X14)</f>
        <v>/</v>
      </c>
      <c r="S18" s="570" t="str">
        <f>IF(R19&gt;T19,"○",IF(R19&lt;T19,"●",IF(R19="","","△")))</f>
        <v/>
      </c>
      <c r="T18" s="571"/>
      <c r="U18" s="194" t="str">
        <f>IF(X16="","",X16)</f>
        <v>/</v>
      </c>
      <c r="V18" s="570" t="str">
        <f>IF(U19&gt;W19,"○",IF(U19&lt;W19,"●",IF(U19="","","△")))</f>
        <v/>
      </c>
      <c r="W18" s="571"/>
      <c r="X18" s="572"/>
      <c r="Y18" s="572"/>
      <c r="Z18" s="572"/>
      <c r="AA18" s="195" t="s">
        <v>109</v>
      </c>
      <c r="AB18" s="570" t="str">
        <f>IF(AA19&gt;AC19,"○",IF(AA19&lt;AC19,"●",IF(AA19="","","△")))</f>
        <v/>
      </c>
      <c r="AC18" s="571"/>
      <c r="AD18" s="195" t="s">
        <v>109</v>
      </c>
      <c r="AE18" s="570" t="str">
        <f>IF(AD19&gt;AF19,"○",IF(AD19&lt;AF19,"●",IF(AD19="","","△")))</f>
        <v/>
      </c>
      <c r="AF18" s="571"/>
      <c r="AG18" s="195" t="s">
        <v>109</v>
      </c>
      <c r="AH18" s="570" t="str">
        <f>IF(AG19&gt;AI19,"○",IF(AG19&lt;AI19,"●",IF(AG19="","","△")))</f>
        <v/>
      </c>
      <c r="AI18" s="571"/>
      <c r="AJ18" s="195" t="s">
        <v>109</v>
      </c>
      <c r="AK18" s="570" t="str">
        <f>IF(AJ19&gt;AL19,"○",IF(AJ19&lt;AL19,"●",IF(AJ19="","","△")))</f>
        <v/>
      </c>
      <c r="AL18" s="571"/>
      <c r="AM18" s="195" t="s">
        <v>109</v>
      </c>
      <c r="AN18" s="570" t="str">
        <f>IF(AM19&gt;AO19,"○",IF(AM19&lt;AO19,"●",IF(AM19="","","△")))</f>
        <v/>
      </c>
      <c r="AO18" s="571"/>
      <c r="AP18" s="195" t="s">
        <v>109</v>
      </c>
      <c r="AQ18" s="570" t="str">
        <f>IF(AP19&gt;AR19,"○",IF(AP19&lt;AR19,"●",IF(AP19="","","△")))</f>
        <v/>
      </c>
      <c r="AR18" s="571"/>
      <c r="AS18" s="195" t="s">
        <v>109</v>
      </c>
      <c r="AT18" s="570" t="str">
        <f>IF(AS19&gt;AU19,"○",IF(AS19&lt;AU19,"●",IF(AS19="","","△")))</f>
        <v/>
      </c>
      <c r="AU18" s="571"/>
      <c r="AV18" s="579"/>
      <c r="AW18" s="578">
        <f>COUNTIF($C18:$AU19,"○")</f>
        <v>0</v>
      </c>
      <c r="AX18" s="578">
        <f>COUNTIF($C18:$AU19,"●")</f>
        <v>0</v>
      </c>
      <c r="AY18" s="578">
        <f>COUNTIF($C18:$AU19,"△")</f>
        <v>0</v>
      </c>
      <c r="AZ18" s="576">
        <f>SUM(AS19,AP19,AM19,AJ19,AG19,AD19,AA19,X19,U19,R19,O19,L19,I19,F19,C19)</f>
        <v>0</v>
      </c>
      <c r="BA18" s="576">
        <f>SUM(AU19,AR19,AO19,AL19,AI19,AF19,AC19,Z19,W19,T19,Q19,N19,K19,H19,E19)</f>
        <v>0</v>
      </c>
      <c r="BB18" s="576">
        <f>AZ18-BA18</f>
        <v>0</v>
      </c>
      <c r="BC18" s="577" t="str">
        <f>IF(AND(AW18=0,AX18=0,AY18=0),"",RANK(BE18,BE$4:BE$33))</f>
        <v/>
      </c>
      <c r="BD18" s="373" t="str">
        <f>IF(BG18=0,MAX(C18,F18,I18,L18,O18,R18,U18,X18,AA18,AE18,AD18,AG18,AJ18,AM18,AP18,AS18),"")</f>
        <v/>
      </c>
      <c r="BE18" s="568">
        <f t="shared" ref="BE18" si="106">IF(AND(AW18=0,AX18=0,AY18=0),-99999,100000*AW18+10000*AY18-BF18)</f>
        <v>-99999</v>
      </c>
      <c r="BF18" s="568">
        <f>RANK(BB18,BB$4:BB$33)</f>
        <v>1</v>
      </c>
      <c r="BG18" s="589">
        <f t="shared" ref="BG18" si="107">$BG$2-SUM(BH18:BN19)</f>
        <v>11</v>
      </c>
      <c r="BH18" s="569">
        <f t="shared" ref="BH18:BN18" si="108">COUNTIF($BP18:$CD19,BH$3)</f>
        <v>0</v>
      </c>
      <c r="BI18" s="569">
        <f t="shared" si="108"/>
        <v>0</v>
      </c>
      <c r="BJ18" s="569">
        <f t="shared" si="108"/>
        <v>0</v>
      </c>
      <c r="BK18" s="569">
        <f t="shared" si="108"/>
        <v>0</v>
      </c>
      <c r="BL18" s="569">
        <f t="shared" si="108"/>
        <v>0</v>
      </c>
      <c r="BM18" s="569">
        <f t="shared" si="108"/>
        <v>0</v>
      </c>
      <c r="BN18" s="569">
        <f t="shared" si="108"/>
        <v>0</v>
      </c>
      <c r="BP18" s="568" t="str">
        <f t="shared" ref="BP18" si="109">IF(OR(C18=0,C18="/"),"",MONTH(C18))</f>
        <v/>
      </c>
      <c r="BQ18" s="568" t="str">
        <f t="shared" ref="BQ18" si="110">IF(OR(F18=0,F18="/"),"",MONTH(F18))</f>
        <v/>
      </c>
      <c r="BR18" s="568" t="str">
        <f t="shared" ref="BR18" si="111">IF(OR(I18=0,I18="/"),"",MONTH(I18))</f>
        <v/>
      </c>
      <c r="BS18" s="568" t="str">
        <f t="shared" ref="BS18" si="112">IF(OR(L18=0,L18="/"),"",MONTH(L18))</f>
        <v/>
      </c>
      <c r="BT18" s="568" t="str">
        <f t="shared" ref="BT18" si="113">IF(OR(O18=0,O18="/"),"",MONTH(O18))</f>
        <v/>
      </c>
      <c r="BU18" s="568" t="str">
        <f t="shared" ref="BU18" si="114">IF(OR(R18=0,R18="/"),"",MONTH(R18))</f>
        <v/>
      </c>
      <c r="BV18" s="568" t="str">
        <f t="shared" ref="BV18" si="115">IF(OR(U18=0,U18="/"),"",MONTH(U18))</f>
        <v/>
      </c>
      <c r="BW18" s="568" t="str">
        <f t="shared" ref="BW18" si="116">IF(OR(X18=0,X18="/"),"",MONTH(X18))</f>
        <v/>
      </c>
      <c r="BX18" s="568" t="str">
        <f t="shared" ref="BX18" si="117">IF(OR(AA18=0,AA18="/"),"",MONTH(AA18))</f>
        <v/>
      </c>
      <c r="BY18" s="568" t="str">
        <f t="shared" ref="BY18" si="118">IF(OR(AD18=0,AD18="/"),"",MONTH(AD18))</f>
        <v/>
      </c>
      <c r="BZ18" s="568" t="str">
        <f t="shared" ref="BZ18" si="119">IF(OR(AG18=0,AG18="/"),"",MONTH(AG18))</f>
        <v/>
      </c>
      <c r="CA18" s="568" t="str">
        <f t="shared" ref="CA18" si="120">IF(OR(AJ18=0,AJ18="/"),"",MONTH(AJ18))</f>
        <v/>
      </c>
      <c r="CB18" s="568" t="str">
        <f t="shared" ref="CB18" si="121">IF(OR(AM18=0,AM18="/"),"",MONTH(AM18))</f>
        <v/>
      </c>
      <c r="CC18" s="568" t="str">
        <f t="shared" ref="CC18" si="122">IF(OR(AP18=0,AP18="/"),"",MONTH(AP18))</f>
        <v/>
      </c>
      <c r="CD18" s="568" t="str">
        <f t="shared" ref="CD18" si="123">IF(OR(AS18=0,AS18="/"),"",MONTH(AS18))</f>
        <v/>
      </c>
    </row>
    <row r="19" spans="1:82" ht="30" customHeight="1">
      <c r="A19" s="574"/>
      <c r="B19" s="575"/>
      <c r="C19" s="139" t="str">
        <f>IF(Z5="","",Z5)</f>
        <v/>
      </c>
      <c r="D19" s="137" t="str">
        <f>Y5</f>
        <v/>
      </c>
      <c r="E19" s="140" t="str">
        <f>IF(X5="","",X5)</f>
        <v/>
      </c>
      <c r="F19" s="139" t="str">
        <f>IF(Z7="","",Z7)</f>
        <v/>
      </c>
      <c r="G19" s="137" t="str">
        <f>Y7</f>
        <v/>
      </c>
      <c r="H19" s="140" t="str">
        <f>IF(X7="","",X7)</f>
        <v/>
      </c>
      <c r="I19" s="139" t="str">
        <f>IF(Z9="","",Z9)</f>
        <v/>
      </c>
      <c r="J19" s="137" t="str">
        <f>Y9</f>
        <v/>
      </c>
      <c r="K19" s="140" t="str">
        <f>IF(X9="","",X9)</f>
        <v/>
      </c>
      <c r="L19" s="139" t="str">
        <f>IF(Z11="","",Z11)</f>
        <v/>
      </c>
      <c r="M19" s="137" t="str">
        <f>Y11</f>
        <v/>
      </c>
      <c r="N19" s="140" t="str">
        <f>IF(X11="","",X11)</f>
        <v/>
      </c>
      <c r="O19" s="139" t="str">
        <f>IF(Z13="","",Z13)</f>
        <v/>
      </c>
      <c r="P19" s="137" t="str">
        <f>Y13</f>
        <v/>
      </c>
      <c r="Q19" s="140" t="str">
        <f>IF(X13="","",X13)</f>
        <v/>
      </c>
      <c r="R19" s="139" t="str">
        <f>IF(Z15="","",Z15)</f>
        <v/>
      </c>
      <c r="S19" s="137" t="str">
        <f>Y15</f>
        <v/>
      </c>
      <c r="T19" s="140" t="str">
        <f>IF(X15="","",X15)</f>
        <v/>
      </c>
      <c r="U19" s="139" t="str">
        <f>IF(Z17="","",Z17)</f>
        <v/>
      </c>
      <c r="V19" s="137" t="str">
        <f>Y17</f>
        <v/>
      </c>
      <c r="W19" s="140" t="str">
        <f>IF(X17="","",X17)</f>
        <v/>
      </c>
      <c r="X19" s="572"/>
      <c r="Y19" s="572"/>
      <c r="Z19" s="572"/>
      <c r="AA19" s="136"/>
      <c r="AB19" s="137" t="str">
        <f>IF(AA19&gt;="","","－")</f>
        <v/>
      </c>
      <c r="AC19" s="138"/>
      <c r="AD19" s="136"/>
      <c r="AE19" s="137" t="str">
        <f>IF(AD19&gt;="","","－")</f>
        <v/>
      </c>
      <c r="AF19" s="138"/>
      <c r="AG19" s="136"/>
      <c r="AH19" s="137" t="str">
        <f>IF(AG19&gt;="","","－")</f>
        <v/>
      </c>
      <c r="AI19" s="138"/>
      <c r="AJ19" s="136"/>
      <c r="AK19" s="137" t="str">
        <f>IF(AJ19&gt;="","","－")</f>
        <v/>
      </c>
      <c r="AL19" s="138"/>
      <c r="AM19" s="136"/>
      <c r="AN19" s="137" t="str">
        <f>IF(AM19&gt;="","","－")</f>
        <v/>
      </c>
      <c r="AO19" s="138"/>
      <c r="AP19" s="136"/>
      <c r="AQ19" s="137" t="str">
        <f>IF(AP19&gt;="","","－")</f>
        <v/>
      </c>
      <c r="AR19" s="138"/>
      <c r="AS19" s="136"/>
      <c r="AT19" s="137" t="str">
        <f>IF(AS19&gt;="","","－")</f>
        <v/>
      </c>
      <c r="AU19" s="138"/>
      <c r="AV19" s="579"/>
      <c r="AW19" s="578"/>
      <c r="AX19" s="578"/>
      <c r="AY19" s="578"/>
      <c r="AZ19" s="576"/>
      <c r="BA19" s="576"/>
      <c r="BB19" s="576"/>
      <c r="BC19" s="577"/>
      <c r="BD19" s="373"/>
      <c r="BE19" s="568"/>
      <c r="BF19" s="568"/>
      <c r="BG19" s="589"/>
      <c r="BH19" s="569"/>
      <c r="BI19" s="569"/>
      <c r="BJ19" s="569"/>
      <c r="BK19" s="569"/>
      <c r="BL19" s="569"/>
      <c r="BM19" s="569"/>
      <c r="BN19" s="569"/>
      <c r="BP19" s="568"/>
      <c r="BQ19" s="568"/>
      <c r="BR19" s="568"/>
      <c r="BS19" s="568"/>
      <c r="BT19" s="568"/>
      <c r="BU19" s="568"/>
      <c r="BV19" s="568"/>
      <c r="BW19" s="568"/>
      <c r="BX19" s="568"/>
      <c r="BY19" s="568"/>
      <c r="BZ19" s="568"/>
      <c r="CA19" s="568"/>
      <c r="CB19" s="568"/>
      <c r="CC19" s="568"/>
      <c r="CD19" s="568"/>
    </row>
    <row r="20" spans="1:82" ht="30" customHeight="1">
      <c r="A20" s="574">
        <v>9</v>
      </c>
      <c r="B20" s="575" t="str">
        <f>'参加チーム(新人)'!E24</f>
        <v>甚目寺レッドタイガース</v>
      </c>
      <c r="C20" s="194" t="str">
        <f>IF(AA4="","",AA4)</f>
        <v>/</v>
      </c>
      <c r="D20" s="570" t="str">
        <f>IF(C21&gt;E21,"○",IF(C21&lt;E21,"●",IF(C21="","","△")))</f>
        <v/>
      </c>
      <c r="E20" s="571"/>
      <c r="F20" s="194" t="str">
        <f>IF(AA6="","",AA6)</f>
        <v>/</v>
      </c>
      <c r="G20" s="570" t="str">
        <f>IF(F21&gt;H21,"○",IF(F21&lt;H21,"●",IF(F21="","","△")))</f>
        <v/>
      </c>
      <c r="H20" s="571"/>
      <c r="I20" s="194" t="str">
        <f>IF(AA8="","",AA8)</f>
        <v>/</v>
      </c>
      <c r="J20" s="570" t="str">
        <f>IF(I21&gt;K21,"○",IF(I21&lt;K21,"●",IF(I21="","","△")))</f>
        <v/>
      </c>
      <c r="K20" s="571"/>
      <c r="L20" s="194" t="str">
        <f>IF(AA10="","",AA10)</f>
        <v>/</v>
      </c>
      <c r="M20" s="570" t="str">
        <f>IF(L21&gt;N21,"○",IF(L21&lt;N21,"●",IF(L21="","","△")))</f>
        <v/>
      </c>
      <c r="N20" s="571"/>
      <c r="O20" s="194" t="str">
        <f>IF(AA12="","",AA12)</f>
        <v>/</v>
      </c>
      <c r="P20" s="570" t="str">
        <f>IF(O21&gt;Q21,"○",IF(O21&lt;Q21,"●",IF(O21="","","△")))</f>
        <v/>
      </c>
      <c r="Q20" s="571"/>
      <c r="R20" s="194" t="str">
        <f>IF(AA14="","",AA14)</f>
        <v>/</v>
      </c>
      <c r="S20" s="570" t="str">
        <f>IF(R21&gt;T21,"○",IF(R21&lt;T21,"●",IF(R21="","","△")))</f>
        <v/>
      </c>
      <c r="T20" s="571"/>
      <c r="U20" s="194" t="str">
        <f>IF(AA16="","",AA16)</f>
        <v>/</v>
      </c>
      <c r="V20" s="570" t="str">
        <f>IF(U21&gt;W21,"○",IF(U21&lt;W21,"●",IF(U21="","","△")))</f>
        <v/>
      </c>
      <c r="W20" s="571"/>
      <c r="X20" s="194" t="str">
        <f>IF(AA18="","",AA18)</f>
        <v>/</v>
      </c>
      <c r="Y20" s="570" t="str">
        <f>IF(X21&gt;Z21,"○",IF(X21&lt;Z21,"●",IF(X21="","","△")))</f>
        <v/>
      </c>
      <c r="Z20" s="571"/>
      <c r="AA20" s="572"/>
      <c r="AB20" s="572"/>
      <c r="AC20" s="572"/>
      <c r="AD20" s="195" t="s">
        <v>109</v>
      </c>
      <c r="AE20" s="570" t="str">
        <f>IF(AD21&gt;AF21,"○",IF(AD21&lt;AF21,"●",IF(AD21="","","△")))</f>
        <v/>
      </c>
      <c r="AF20" s="571"/>
      <c r="AG20" s="195" t="s">
        <v>109</v>
      </c>
      <c r="AH20" s="570" t="str">
        <f>IF(AG21&gt;AI21,"○",IF(AG21&lt;AI21,"●",IF(AG21="","","△")))</f>
        <v/>
      </c>
      <c r="AI20" s="571"/>
      <c r="AJ20" s="195" t="s">
        <v>109</v>
      </c>
      <c r="AK20" s="570" t="str">
        <f>IF(AJ21&gt;AL21,"○",IF(AJ21&lt;AL21,"●",IF(AJ21="","","△")))</f>
        <v/>
      </c>
      <c r="AL20" s="571"/>
      <c r="AM20" s="195" t="s">
        <v>109</v>
      </c>
      <c r="AN20" s="570" t="str">
        <f>IF(AM21&gt;AO21,"○",IF(AM21&lt;AO21,"●",IF(AM21="","","△")))</f>
        <v/>
      </c>
      <c r="AO20" s="571"/>
      <c r="AP20" s="195" t="s">
        <v>109</v>
      </c>
      <c r="AQ20" s="570" t="str">
        <f>IF(AP21&gt;AR21,"○",IF(AP21&lt;AR21,"●",IF(AP21="","","△")))</f>
        <v/>
      </c>
      <c r="AR20" s="571"/>
      <c r="AS20" s="195" t="s">
        <v>109</v>
      </c>
      <c r="AT20" s="570" t="str">
        <f>IF(AS21&gt;AU21,"○",IF(AS21&lt;AU21,"●",IF(AS21="","","△")))</f>
        <v/>
      </c>
      <c r="AU20" s="571"/>
      <c r="AV20" s="579"/>
      <c r="AW20" s="578">
        <f>COUNTIF($C20:$AU21,"○")</f>
        <v>0</v>
      </c>
      <c r="AX20" s="578">
        <f>COUNTIF($C20:$AU21,"●")</f>
        <v>0</v>
      </c>
      <c r="AY20" s="578">
        <f>COUNTIF($C20:$AU21,"△")</f>
        <v>0</v>
      </c>
      <c r="AZ20" s="576">
        <f>SUM(AS21,AP21,AM21,AJ21,AG21,AD21,AA21,X21,U21,R21,O21,L21,I21,F21,C21)</f>
        <v>0</v>
      </c>
      <c r="BA20" s="576">
        <f>SUM(AU21,AR21,AO21,AL21,AI21,AF21,AC21,Z21,W21,T21,Q21,N21,K21,H21,E21)</f>
        <v>0</v>
      </c>
      <c r="BB20" s="576">
        <f>AZ20-BA20</f>
        <v>0</v>
      </c>
      <c r="BC20" s="577" t="str">
        <f>IF(AND(AW20=0,AX20=0,AY20=0),"",RANK(BE20,BE$4:BE$33))</f>
        <v/>
      </c>
      <c r="BD20" s="373" t="str">
        <f>IF(BG20=0,MAX(C20,F20,I20,L20,O20,R20,U20,X20,AA20,AE20,AD20,AG20,AJ20,AM20,AP20,AS20),"")</f>
        <v/>
      </c>
      <c r="BE20" s="568">
        <f t="shared" ref="BE20" si="124">IF(AND(AW20=0,AX20=0,AY20=0),-99999,100000*AW20+10000*AY20-BF20)</f>
        <v>-99999</v>
      </c>
      <c r="BF20" s="568">
        <f>RANK(BB20,BB$4:BB$33)</f>
        <v>1</v>
      </c>
      <c r="BG20" s="589">
        <f t="shared" ref="BG20" si="125">$BG$2-SUM(BH20:BN21)</f>
        <v>11</v>
      </c>
      <c r="BH20" s="569">
        <f t="shared" ref="BH20:BN20" si="126">COUNTIF($BP20:$CD21,BH$3)</f>
        <v>0</v>
      </c>
      <c r="BI20" s="569">
        <f t="shared" si="126"/>
        <v>0</v>
      </c>
      <c r="BJ20" s="569">
        <f t="shared" si="126"/>
        <v>0</v>
      </c>
      <c r="BK20" s="569">
        <f t="shared" si="126"/>
        <v>0</v>
      </c>
      <c r="BL20" s="569">
        <f t="shared" si="126"/>
        <v>0</v>
      </c>
      <c r="BM20" s="569">
        <f t="shared" si="126"/>
        <v>0</v>
      </c>
      <c r="BN20" s="569">
        <f t="shared" si="126"/>
        <v>0</v>
      </c>
      <c r="BP20" s="568" t="str">
        <f t="shared" ref="BP20" si="127">IF(OR(C20=0,C20="/"),"",MONTH(C20))</f>
        <v/>
      </c>
      <c r="BQ20" s="568" t="str">
        <f t="shared" ref="BQ20" si="128">IF(OR(F20=0,F20="/"),"",MONTH(F20))</f>
        <v/>
      </c>
      <c r="BR20" s="568" t="str">
        <f t="shared" ref="BR20" si="129">IF(OR(I20=0,I20="/"),"",MONTH(I20))</f>
        <v/>
      </c>
      <c r="BS20" s="568" t="str">
        <f t="shared" ref="BS20" si="130">IF(OR(L20=0,L20="/"),"",MONTH(L20))</f>
        <v/>
      </c>
      <c r="BT20" s="568" t="str">
        <f t="shared" ref="BT20" si="131">IF(OR(O20=0,O20="/"),"",MONTH(O20))</f>
        <v/>
      </c>
      <c r="BU20" s="568" t="str">
        <f t="shared" ref="BU20" si="132">IF(OR(R20=0,R20="/"),"",MONTH(R20))</f>
        <v/>
      </c>
      <c r="BV20" s="568" t="str">
        <f t="shared" ref="BV20" si="133">IF(OR(U20=0,U20="/"),"",MONTH(U20))</f>
        <v/>
      </c>
      <c r="BW20" s="568" t="str">
        <f t="shared" ref="BW20" si="134">IF(OR(X20=0,X20="/"),"",MONTH(X20))</f>
        <v/>
      </c>
      <c r="BX20" s="568" t="str">
        <f t="shared" ref="BX20" si="135">IF(OR(AA20=0,AA20="/"),"",MONTH(AA20))</f>
        <v/>
      </c>
      <c r="BY20" s="568" t="str">
        <f t="shared" ref="BY20" si="136">IF(OR(AD20=0,AD20="/"),"",MONTH(AD20))</f>
        <v/>
      </c>
      <c r="BZ20" s="568" t="str">
        <f t="shared" ref="BZ20" si="137">IF(OR(AG20=0,AG20="/"),"",MONTH(AG20))</f>
        <v/>
      </c>
      <c r="CA20" s="568" t="str">
        <f t="shared" ref="CA20" si="138">IF(OR(AJ20=0,AJ20="/"),"",MONTH(AJ20))</f>
        <v/>
      </c>
      <c r="CB20" s="568" t="str">
        <f t="shared" ref="CB20" si="139">IF(OR(AM20=0,AM20="/"),"",MONTH(AM20))</f>
        <v/>
      </c>
      <c r="CC20" s="568" t="str">
        <f t="shared" ref="CC20" si="140">IF(OR(AP20=0,AP20="/"),"",MONTH(AP20))</f>
        <v/>
      </c>
      <c r="CD20" s="568" t="str">
        <f t="shared" ref="CD20" si="141">IF(OR(AS20=0,AS20="/"),"",MONTH(AS20))</f>
        <v/>
      </c>
    </row>
    <row r="21" spans="1:82" ht="30" customHeight="1">
      <c r="A21" s="574"/>
      <c r="B21" s="575"/>
      <c r="C21" s="139" t="str">
        <f>IF(AC5="","",AC5)</f>
        <v/>
      </c>
      <c r="D21" s="137" t="str">
        <f>AB5</f>
        <v/>
      </c>
      <c r="E21" s="140" t="str">
        <f>IF(AA5="","",AA5)</f>
        <v/>
      </c>
      <c r="F21" s="139" t="str">
        <f>IF(AC7="","",AC7)</f>
        <v/>
      </c>
      <c r="G21" s="137" t="str">
        <f>AB7</f>
        <v/>
      </c>
      <c r="H21" s="140" t="str">
        <f>IF(AA7="","",AA7)</f>
        <v/>
      </c>
      <c r="I21" s="139" t="str">
        <f>IF(AC9="","",AC9)</f>
        <v/>
      </c>
      <c r="J21" s="137" t="str">
        <f>AB9</f>
        <v/>
      </c>
      <c r="K21" s="140" t="str">
        <f>IF(AA9="","",AA9)</f>
        <v/>
      </c>
      <c r="L21" s="139" t="str">
        <f>IF(AC11="","",AC11)</f>
        <v/>
      </c>
      <c r="M21" s="137" t="str">
        <f>AB11</f>
        <v/>
      </c>
      <c r="N21" s="140" t="str">
        <f>IF(AA11="","",AA11)</f>
        <v/>
      </c>
      <c r="O21" s="139" t="str">
        <f>IF(AC13="","",AC13)</f>
        <v/>
      </c>
      <c r="P21" s="137" t="str">
        <f>AB13</f>
        <v/>
      </c>
      <c r="Q21" s="140" t="str">
        <f>IF(AA13="","",AA13)</f>
        <v/>
      </c>
      <c r="R21" s="139" t="str">
        <f>IF(AC15="","",AC15)</f>
        <v/>
      </c>
      <c r="S21" s="137" t="str">
        <f>AB15</f>
        <v/>
      </c>
      <c r="T21" s="140" t="str">
        <f>IF(AA15="","",AA15)</f>
        <v/>
      </c>
      <c r="U21" s="139" t="str">
        <f>IF(AC17="","",AC17)</f>
        <v/>
      </c>
      <c r="V21" s="137" t="str">
        <f>AB17</f>
        <v/>
      </c>
      <c r="W21" s="140" t="str">
        <f>IF(AA17="","",AA17)</f>
        <v/>
      </c>
      <c r="X21" s="139" t="str">
        <f>IF(AC19="","",AC19)</f>
        <v/>
      </c>
      <c r="Y21" s="137" t="str">
        <f>AB19</f>
        <v/>
      </c>
      <c r="Z21" s="140" t="str">
        <f>IF(AA19="","",AA19)</f>
        <v/>
      </c>
      <c r="AA21" s="572"/>
      <c r="AB21" s="572"/>
      <c r="AC21" s="572"/>
      <c r="AD21" s="136"/>
      <c r="AE21" s="137" t="str">
        <f>IF(AD21&gt;="","","－")</f>
        <v/>
      </c>
      <c r="AF21" s="138"/>
      <c r="AG21" s="136"/>
      <c r="AH21" s="137" t="str">
        <f>IF(AG21&gt;="","","－")</f>
        <v/>
      </c>
      <c r="AI21" s="138"/>
      <c r="AJ21" s="136"/>
      <c r="AK21" s="137" t="str">
        <f>IF(AJ21&gt;="","","－")</f>
        <v/>
      </c>
      <c r="AL21" s="138"/>
      <c r="AM21" s="136"/>
      <c r="AN21" s="137" t="str">
        <f>IF(AM21&gt;="","","－")</f>
        <v/>
      </c>
      <c r="AO21" s="138"/>
      <c r="AP21" s="136"/>
      <c r="AQ21" s="137" t="str">
        <f>IF(AP21&gt;="","","－")</f>
        <v/>
      </c>
      <c r="AR21" s="138"/>
      <c r="AS21" s="136"/>
      <c r="AT21" s="137" t="str">
        <f>IF(AS21&gt;="","","－")</f>
        <v/>
      </c>
      <c r="AU21" s="138"/>
      <c r="AV21" s="579"/>
      <c r="AW21" s="578"/>
      <c r="AX21" s="578"/>
      <c r="AY21" s="578"/>
      <c r="AZ21" s="576"/>
      <c r="BA21" s="576"/>
      <c r="BB21" s="576"/>
      <c r="BC21" s="577"/>
      <c r="BD21" s="373"/>
      <c r="BE21" s="568"/>
      <c r="BF21" s="568"/>
      <c r="BG21" s="589"/>
      <c r="BH21" s="569"/>
      <c r="BI21" s="569"/>
      <c r="BJ21" s="569"/>
      <c r="BK21" s="569"/>
      <c r="BL21" s="569"/>
      <c r="BM21" s="569"/>
      <c r="BN21" s="569"/>
      <c r="BP21" s="568"/>
      <c r="BQ21" s="568"/>
      <c r="BR21" s="568"/>
      <c r="BS21" s="568"/>
      <c r="BT21" s="568"/>
      <c r="BU21" s="568"/>
      <c r="BV21" s="568"/>
      <c r="BW21" s="568"/>
      <c r="BX21" s="568"/>
      <c r="BY21" s="568"/>
      <c r="BZ21" s="568"/>
      <c r="CA21" s="568"/>
      <c r="CB21" s="568"/>
      <c r="CC21" s="568"/>
      <c r="CD21" s="568"/>
    </row>
    <row r="22" spans="1:82" ht="30" customHeight="1">
      <c r="A22" s="574">
        <v>10</v>
      </c>
      <c r="B22" s="575" t="str">
        <f>'参加チーム(新人)'!E25</f>
        <v>東山ジュニアスターズ</v>
      </c>
      <c r="C22" s="194" t="str">
        <f>IF(AD4="","",AD4)</f>
        <v>/</v>
      </c>
      <c r="D22" s="570" t="str">
        <f>IF(C23&gt;E23,"○",IF(C23&lt;E23,"●",IF(C23="","","△")))</f>
        <v/>
      </c>
      <c r="E22" s="571"/>
      <c r="F22" s="194" t="str">
        <f>IF(AD6="","",AD6)</f>
        <v>/</v>
      </c>
      <c r="G22" s="570" t="str">
        <f>IF(F23&gt;H23,"○",IF(F23&lt;H23,"●",IF(F23="","","△")))</f>
        <v/>
      </c>
      <c r="H22" s="571"/>
      <c r="I22" s="194" t="str">
        <f>IF(AD8="","",AD8)</f>
        <v>/</v>
      </c>
      <c r="J22" s="570" t="str">
        <f>IF(I23&gt;K23,"○",IF(I23&lt;K23,"●",IF(I23="","","△")))</f>
        <v/>
      </c>
      <c r="K22" s="571"/>
      <c r="L22" s="194" t="str">
        <f>IF(AD10="","",AD10)</f>
        <v>/</v>
      </c>
      <c r="M22" s="570" t="str">
        <f>IF(L23&gt;N23,"○",IF(L23&lt;N23,"●",IF(L23="","","△")))</f>
        <v/>
      </c>
      <c r="N22" s="571"/>
      <c r="O22" s="194" t="str">
        <f>IF(AD12="","",AD12)</f>
        <v>/</v>
      </c>
      <c r="P22" s="570" t="str">
        <f>IF(O23&gt;Q23,"○",IF(O23&lt;Q23,"●",IF(O23="","","△")))</f>
        <v/>
      </c>
      <c r="Q22" s="571"/>
      <c r="R22" s="194" t="str">
        <f>IF(AD14="","",AD14)</f>
        <v>/</v>
      </c>
      <c r="S22" s="570" t="str">
        <f>IF(R23&gt;T23,"○",IF(R23&lt;T23,"●",IF(R23="","","△")))</f>
        <v/>
      </c>
      <c r="T22" s="571"/>
      <c r="U22" s="194" t="str">
        <f>IF(AD16="","",AD16)</f>
        <v>/</v>
      </c>
      <c r="V22" s="570" t="str">
        <f>IF(U23&gt;W23,"○",IF(U23&lt;W23,"●",IF(U23="","","△")))</f>
        <v/>
      </c>
      <c r="W22" s="571"/>
      <c r="X22" s="194" t="str">
        <f>IF(AD18="","",AD18)</f>
        <v>/</v>
      </c>
      <c r="Y22" s="570" t="str">
        <f>IF(X23&gt;Z23,"○",IF(X23&lt;Z23,"●",IF(X23="","","△")))</f>
        <v/>
      </c>
      <c r="Z22" s="571"/>
      <c r="AA22" s="194" t="str">
        <f>IF(AD20="","",AD20)</f>
        <v>/</v>
      </c>
      <c r="AB22" s="570" t="str">
        <f>IF(AA23&gt;AC23,"○",IF(AA23&lt;AC23,"●",IF(AA23="","","△")))</f>
        <v/>
      </c>
      <c r="AC22" s="571"/>
      <c r="AD22" s="572"/>
      <c r="AE22" s="572"/>
      <c r="AF22" s="572"/>
      <c r="AG22" s="195" t="s">
        <v>109</v>
      </c>
      <c r="AH22" s="570" t="str">
        <f>IF(AG23&gt;AI23,"○",IF(AG23&lt;AI23,"●",IF(AG23="","","△")))</f>
        <v/>
      </c>
      <c r="AI22" s="571"/>
      <c r="AJ22" s="195" t="s">
        <v>109</v>
      </c>
      <c r="AK22" s="570" t="str">
        <f>IF(AJ23&gt;AL23,"○",IF(AJ23&lt;AL23,"●",IF(AJ23="","","△")))</f>
        <v/>
      </c>
      <c r="AL22" s="571"/>
      <c r="AM22" s="195" t="s">
        <v>109</v>
      </c>
      <c r="AN22" s="570" t="str">
        <f>IF(AM23&gt;AO23,"○",IF(AM23&lt;AO23,"●",IF(AM23="","","△")))</f>
        <v/>
      </c>
      <c r="AO22" s="571"/>
      <c r="AP22" s="195" t="s">
        <v>109</v>
      </c>
      <c r="AQ22" s="570" t="str">
        <f>IF(AP23&gt;AR23,"○",IF(AP23&lt;AR23,"●",IF(AP23="","","△")))</f>
        <v/>
      </c>
      <c r="AR22" s="571"/>
      <c r="AS22" s="195" t="s">
        <v>109</v>
      </c>
      <c r="AT22" s="570" t="str">
        <f>IF(AS23&gt;AU23,"○",IF(AS23&lt;AU23,"●",IF(AS23="","","△")))</f>
        <v/>
      </c>
      <c r="AU22" s="571"/>
      <c r="AV22" s="579"/>
      <c r="AW22" s="578">
        <f>COUNTIF($C22:$AU23,"○")</f>
        <v>0</v>
      </c>
      <c r="AX22" s="578">
        <f>COUNTIF($C22:$AU23,"●")</f>
        <v>0</v>
      </c>
      <c r="AY22" s="578">
        <f>COUNTIF($C22:$AU23,"△")</f>
        <v>0</v>
      </c>
      <c r="AZ22" s="576">
        <f>SUM(AS23,AP23,AM23,AJ23,AG23,AD23,AA23,X23,U23,R23,O23,L23,I23,F23,C23)</f>
        <v>0</v>
      </c>
      <c r="BA22" s="576">
        <f>SUM(AU23,AR23,AO23,AL23,AI23,AF23,AC23,Z23,W23,T23,Q23,N23,K23,H23,E23)</f>
        <v>0</v>
      </c>
      <c r="BB22" s="576">
        <f>AZ22-BA22</f>
        <v>0</v>
      </c>
      <c r="BC22" s="577" t="str">
        <f>IF(AND(AW22=0,AX22=0,AY22=0),"",RANK(BE22,BE$4:BE$33))</f>
        <v/>
      </c>
      <c r="BD22" s="373" t="str">
        <f>IF(BG22=0,MAX(C22,F22,I22,L22,O22,R22,U22,X22,AA22,AE22,AD22,AG22,AJ22,AM22,AP22,AS22),"")</f>
        <v/>
      </c>
      <c r="BE22" s="568">
        <f t="shared" ref="BE22" si="142">IF(AND(AW22=0,AX22=0,AY22=0),-99999,100000*AW22+10000*AY22-BF22)</f>
        <v>-99999</v>
      </c>
      <c r="BF22" s="568">
        <f>RANK(BB22,BB$4:BB$33)</f>
        <v>1</v>
      </c>
      <c r="BG22" s="589">
        <f t="shared" ref="BG22" si="143">$BG$2-SUM(BH22:BN23)</f>
        <v>11</v>
      </c>
      <c r="BH22" s="569">
        <f t="shared" ref="BH22:BN22" si="144">COUNTIF($BP22:$CD23,BH$3)</f>
        <v>0</v>
      </c>
      <c r="BI22" s="569">
        <f t="shared" si="144"/>
        <v>0</v>
      </c>
      <c r="BJ22" s="569">
        <f t="shared" si="144"/>
        <v>0</v>
      </c>
      <c r="BK22" s="569">
        <f t="shared" si="144"/>
        <v>0</v>
      </c>
      <c r="BL22" s="569">
        <f t="shared" si="144"/>
        <v>0</v>
      </c>
      <c r="BM22" s="569">
        <f t="shared" si="144"/>
        <v>0</v>
      </c>
      <c r="BN22" s="569">
        <f t="shared" si="144"/>
        <v>0</v>
      </c>
      <c r="BP22" s="568" t="str">
        <f t="shared" ref="BP22" si="145">IF(OR(C22=0,C22="/"),"",MONTH(C22))</f>
        <v/>
      </c>
      <c r="BQ22" s="568" t="str">
        <f t="shared" ref="BQ22" si="146">IF(OR(F22=0,F22="/"),"",MONTH(F22))</f>
        <v/>
      </c>
      <c r="BR22" s="568" t="str">
        <f t="shared" ref="BR22" si="147">IF(OR(I22=0,I22="/"),"",MONTH(I22))</f>
        <v/>
      </c>
      <c r="BS22" s="568" t="str">
        <f t="shared" ref="BS22" si="148">IF(OR(L22=0,L22="/"),"",MONTH(L22))</f>
        <v/>
      </c>
      <c r="BT22" s="568" t="str">
        <f t="shared" ref="BT22" si="149">IF(OR(O22=0,O22="/"),"",MONTH(O22))</f>
        <v/>
      </c>
      <c r="BU22" s="568" t="str">
        <f t="shared" ref="BU22" si="150">IF(OR(R22=0,R22="/"),"",MONTH(R22))</f>
        <v/>
      </c>
      <c r="BV22" s="568" t="str">
        <f t="shared" ref="BV22" si="151">IF(OR(U22=0,U22="/"),"",MONTH(U22))</f>
        <v/>
      </c>
      <c r="BW22" s="568" t="str">
        <f t="shared" ref="BW22" si="152">IF(OR(X22=0,X22="/"),"",MONTH(X22))</f>
        <v/>
      </c>
      <c r="BX22" s="568" t="str">
        <f t="shared" ref="BX22" si="153">IF(OR(AA22=0,AA22="/"),"",MONTH(AA22))</f>
        <v/>
      </c>
      <c r="BY22" s="568" t="str">
        <f t="shared" ref="BY22" si="154">IF(OR(AD22=0,AD22="/"),"",MONTH(AD22))</f>
        <v/>
      </c>
      <c r="BZ22" s="568" t="str">
        <f t="shared" ref="BZ22" si="155">IF(OR(AG22=0,AG22="/"),"",MONTH(AG22))</f>
        <v/>
      </c>
      <c r="CA22" s="568" t="str">
        <f t="shared" ref="CA22" si="156">IF(OR(AJ22=0,AJ22="/"),"",MONTH(AJ22))</f>
        <v/>
      </c>
      <c r="CB22" s="568" t="str">
        <f t="shared" ref="CB22" si="157">IF(OR(AM22=0,AM22="/"),"",MONTH(AM22))</f>
        <v/>
      </c>
      <c r="CC22" s="568" t="str">
        <f t="shared" ref="CC22" si="158">IF(OR(AP22=0,AP22="/"),"",MONTH(AP22))</f>
        <v/>
      </c>
      <c r="CD22" s="568" t="str">
        <f t="shared" ref="CD22" si="159">IF(OR(AS22=0,AS22="/"),"",MONTH(AS22))</f>
        <v/>
      </c>
    </row>
    <row r="23" spans="1:82" ht="30" customHeight="1">
      <c r="A23" s="574"/>
      <c r="B23" s="575"/>
      <c r="C23" s="139" t="str">
        <f>IF(AF5="","",AF5)</f>
        <v/>
      </c>
      <c r="D23" s="137" t="str">
        <f>AE5</f>
        <v/>
      </c>
      <c r="E23" s="140" t="str">
        <f>IF(AD5="","",AD5)</f>
        <v/>
      </c>
      <c r="F23" s="139" t="str">
        <f>IF(AF7="","",AF7)</f>
        <v/>
      </c>
      <c r="G23" s="137" t="str">
        <f>AE7</f>
        <v/>
      </c>
      <c r="H23" s="140" t="str">
        <f>IF(AD7="","",AD7)</f>
        <v/>
      </c>
      <c r="I23" s="139" t="str">
        <f>IF(AF9="","",AF9)</f>
        <v/>
      </c>
      <c r="J23" s="137" t="str">
        <f>AE9</f>
        <v/>
      </c>
      <c r="K23" s="140" t="str">
        <f>IF(AD9="","",AD9)</f>
        <v/>
      </c>
      <c r="L23" s="139" t="str">
        <f>IF(AF11="","",AF11)</f>
        <v/>
      </c>
      <c r="M23" s="137" t="str">
        <f>AE11</f>
        <v/>
      </c>
      <c r="N23" s="140" t="str">
        <f>IF(AD11="","",AD11)</f>
        <v/>
      </c>
      <c r="O23" s="139" t="str">
        <f>IF(AF13="","",AF13)</f>
        <v/>
      </c>
      <c r="P23" s="137" t="str">
        <f>AE13</f>
        <v/>
      </c>
      <c r="Q23" s="140" t="str">
        <f>IF(AD13="","",AD13)</f>
        <v/>
      </c>
      <c r="R23" s="139" t="str">
        <f>IF(AF15="","",AF15)</f>
        <v/>
      </c>
      <c r="S23" s="137" t="str">
        <f>AE15</f>
        <v/>
      </c>
      <c r="T23" s="140" t="str">
        <f>IF(AD15="","",AD15)</f>
        <v/>
      </c>
      <c r="U23" s="139" t="str">
        <f>IF(AF17="","",AF17)</f>
        <v/>
      </c>
      <c r="V23" s="137" t="str">
        <f>AE17</f>
        <v/>
      </c>
      <c r="W23" s="140" t="str">
        <f>IF(AD17="","",AD17)</f>
        <v/>
      </c>
      <c r="X23" s="139" t="str">
        <f>IF(AF19="","",AF19)</f>
        <v/>
      </c>
      <c r="Y23" s="137" t="str">
        <f>AE19</f>
        <v/>
      </c>
      <c r="Z23" s="140" t="str">
        <f>IF(AD19="","",AD19)</f>
        <v/>
      </c>
      <c r="AA23" s="139" t="str">
        <f>IF(AF21="","",AF21)</f>
        <v/>
      </c>
      <c r="AB23" s="137" t="str">
        <f>AE21</f>
        <v/>
      </c>
      <c r="AC23" s="140" t="str">
        <f>IF(AD21="","",AD21)</f>
        <v/>
      </c>
      <c r="AD23" s="572"/>
      <c r="AE23" s="572"/>
      <c r="AF23" s="572"/>
      <c r="AG23" s="136"/>
      <c r="AH23" s="137" t="str">
        <f>IF(AG23&gt;="","","－")</f>
        <v/>
      </c>
      <c r="AI23" s="138"/>
      <c r="AJ23" s="136"/>
      <c r="AK23" s="137" t="str">
        <f>IF(AJ23&gt;="","","－")</f>
        <v/>
      </c>
      <c r="AL23" s="138"/>
      <c r="AM23" s="136"/>
      <c r="AN23" s="137" t="str">
        <f>IF(AM23&gt;="","","－")</f>
        <v/>
      </c>
      <c r="AO23" s="138"/>
      <c r="AP23" s="136"/>
      <c r="AQ23" s="137" t="str">
        <f>IF(AP23&gt;="","","－")</f>
        <v/>
      </c>
      <c r="AR23" s="138"/>
      <c r="AS23" s="136"/>
      <c r="AT23" s="137" t="str">
        <f>IF(AS23&gt;="","","－")</f>
        <v/>
      </c>
      <c r="AU23" s="138"/>
      <c r="AV23" s="579"/>
      <c r="AW23" s="578"/>
      <c r="AX23" s="578"/>
      <c r="AY23" s="578"/>
      <c r="AZ23" s="576"/>
      <c r="BA23" s="576"/>
      <c r="BB23" s="576"/>
      <c r="BC23" s="577"/>
      <c r="BD23" s="373"/>
      <c r="BE23" s="568"/>
      <c r="BF23" s="568"/>
      <c r="BG23" s="589"/>
      <c r="BH23" s="569"/>
      <c r="BI23" s="569"/>
      <c r="BJ23" s="569"/>
      <c r="BK23" s="569"/>
      <c r="BL23" s="569"/>
      <c r="BM23" s="569"/>
      <c r="BN23" s="569"/>
      <c r="BP23" s="568"/>
      <c r="BQ23" s="568"/>
      <c r="BR23" s="568"/>
      <c r="BS23" s="568"/>
      <c r="BT23" s="568"/>
      <c r="BU23" s="568"/>
      <c r="BV23" s="568"/>
      <c r="BW23" s="568"/>
      <c r="BX23" s="568"/>
      <c r="BY23" s="568"/>
      <c r="BZ23" s="568"/>
      <c r="CA23" s="568"/>
      <c r="CB23" s="568"/>
      <c r="CC23" s="568"/>
      <c r="CD23" s="568"/>
    </row>
    <row r="24" spans="1:82" ht="30" customHeight="1">
      <c r="A24" s="574">
        <v>11</v>
      </c>
      <c r="B24" s="575" t="str">
        <f>'参加チーム(新人)'!E26</f>
        <v>長久手少年野球クラブ</v>
      </c>
      <c r="C24" s="194" t="str">
        <f>IF(AG4="","",AG4)</f>
        <v>/</v>
      </c>
      <c r="D24" s="570" t="str">
        <f>IF(C25&gt;E25,"○",IF(C25&lt;E25,"●",IF(C25="","","△")))</f>
        <v/>
      </c>
      <c r="E24" s="571"/>
      <c r="F24" s="194" t="str">
        <f>IF(AG6="","",AG6)</f>
        <v>/</v>
      </c>
      <c r="G24" s="570" t="str">
        <f>IF(F25&gt;H25,"○",IF(F25&lt;H25,"●",IF(F25="","","△")))</f>
        <v/>
      </c>
      <c r="H24" s="571"/>
      <c r="I24" s="194" t="str">
        <f>IF(AG8="","",AG8)</f>
        <v>/</v>
      </c>
      <c r="J24" s="570" t="str">
        <f>IF(I25&gt;K25,"○",IF(I25&lt;K25,"●",IF(I25="","","△")))</f>
        <v/>
      </c>
      <c r="K24" s="571"/>
      <c r="L24" s="194" t="str">
        <f>IF(AG10="","",AG10)</f>
        <v>/</v>
      </c>
      <c r="M24" s="570" t="str">
        <f>IF(L25&gt;N25,"○",IF(L25&lt;N25,"●",IF(L25="","","△")))</f>
        <v/>
      </c>
      <c r="N24" s="571"/>
      <c r="O24" s="194" t="str">
        <f>IF(AG12="","",AG12)</f>
        <v>/</v>
      </c>
      <c r="P24" s="570" t="str">
        <f>IF(O25&gt;Q25,"○",IF(O25&lt;Q25,"●",IF(O25="","","△")))</f>
        <v/>
      </c>
      <c r="Q24" s="571"/>
      <c r="R24" s="194" t="str">
        <f>IF(AG14="","",AG14)</f>
        <v>/</v>
      </c>
      <c r="S24" s="570" t="str">
        <f>IF(R25&gt;T25,"○",IF(R25&lt;T25,"●",IF(R25="","","△")))</f>
        <v/>
      </c>
      <c r="T24" s="571"/>
      <c r="U24" s="194" t="str">
        <f>IF(AG16="","",AG16)</f>
        <v>/</v>
      </c>
      <c r="V24" s="570" t="str">
        <f>IF(U25&gt;W25,"○",IF(U25&lt;W25,"●",IF(U25="","","△")))</f>
        <v/>
      </c>
      <c r="W24" s="571"/>
      <c r="X24" s="194" t="str">
        <f>IF(AG18="","",AG18)</f>
        <v>/</v>
      </c>
      <c r="Y24" s="570" t="str">
        <f>IF(X25&gt;Z25,"○",IF(X25&lt;Z25,"●",IF(X25="","","△")))</f>
        <v/>
      </c>
      <c r="Z24" s="571"/>
      <c r="AA24" s="194" t="str">
        <f>IF(AG20="","",AG20)</f>
        <v>/</v>
      </c>
      <c r="AB24" s="570" t="str">
        <f>IF(AA25&gt;AC25,"○",IF(AA25&lt;AC25,"●",IF(AA25="","","△")))</f>
        <v/>
      </c>
      <c r="AC24" s="571"/>
      <c r="AD24" s="194" t="str">
        <f>IF(AG22="","",AG22)</f>
        <v>/</v>
      </c>
      <c r="AE24" s="570" t="str">
        <f>IF(AD25&gt;AF25,"○",IF(AD25&lt;AF25,"●",IF(AD25="","","△")))</f>
        <v/>
      </c>
      <c r="AF24" s="571"/>
      <c r="AG24" s="572"/>
      <c r="AH24" s="572"/>
      <c r="AI24" s="572"/>
      <c r="AJ24" s="195" t="s">
        <v>109</v>
      </c>
      <c r="AK24" s="570" t="str">
        <f>IF(AJ25&gt;AL25,"○",IF(AJ25&lt;AL25,"●",IF(AJ25="","","△")))</f>
        <v/>
      </c>
      <c r="AL24" s="571"/>
      <c r="AM24" s="195" t="s">
        <v>109</v>
      </c>
      <c r="AN24" s="570" t="str">
        <f>IF(AM25&gt;AO25,"○",IF(AM25&lt;AO25,"●",IF(AM25="","","△")))</f>
        <v/>
      </c>
      <c r="AO24" s="571"/>
      <c r="AP24" s="195" t="s">
        <v>109</v>
      </c>
      <c r="AQ24" s="570" t="str">
        <f>IF(AP25&gt;AR25,"○",IF(AP25&lt;AR25,"●",IF(AP25="","","△")))</f>
        <v/>
      </c>
      <c r="AR24" s="571"/>
      <c r="AS24" s="195" t="s">
        <v>109</v>
      </c>
      <c r="AT24" s="570" t="str">
        <f>IF(AS25&gt;AU25,"○",IF(AS25&lt;AU25,"●",IF(AS25="","","△")))</f>
        <v/>
      </c>
      <c r="AU24" s="571"/>
      <c r="AV24" s="579"/>
      <c r="AW24" s="578">
        <f>COUNTIF($C24:$AU25,"○")</f>
        <v>0</v>
      </c>
      <c r="AX24" s="578">
        <f>COUNTIF($C24:$AU25,"●")</f>
        <v>0</v>
      </c>
      <c r="AY24" s="578">
        <f>COUNTIF($C24:$AU25,"△")</f>
        <v>0</v>
      </c>
      <c r="AZ24" s="576">
        <f>SUM(AS25,AP25,AM25,AJ25,AG25,AD25,AA25,X25,U25,R25,O25,L25,I25,F25,C25)</f>
        <v>0</v>
      </c>
      <c r="BA24" s="576">
        <f>SUM(AU25,AR25,AO25,AL25,AI25,AF25,AC25,Z25,W25,T25,Q25,N25,K25,H25,E25)</f>
        <v>0</v>
      </c>
      <c r="BB24" s="576">
        <f>AZ24-BA24</f>
        <v>0</v>
      </c>
      <c r="BC24" s="577" t="str">
        <f>IF(AND(AW24=0,AX24=0,AY24=0),"",RANK(BE24,BE$4:BE$33))</f>
        <v/>
      </c>
      <c r="BD24" s="373" t="str">
        <f>IF(BG24=0,MAX(C24,F24,I24,L24,O24,R24,U24,X24,AA24,AE24,AD24,AG24,AJ24,AM24,AP24,AS24),"")</f>
        <v/>
      </c>
      <c r="BE24" s="568">
        <f t="shared" ref="BE24" si="160">IF(AND(AW24=0,AX24=0,AY24=0),-99999,100000*AW24+10000*AY24-BF24)</f>
        <v>-99999</v>
      </c>
      <c r="BF24" s="568">
        <f>RANK(BB24,BB$4:BB$33)</f>
        <v>1</v>
      </c>
      <c r="BG24" s="589">
        <f t="shared" ref="BG24" si="161">$BG$2-SUM(BH24:BN25)</f>
        <v>11</v>
      </c>
      <c r="BH24" s="569">
        <f t="shared" ref="BH24:BN24" si="162">COUNTIF($BP24:$CD25,BH$3)</f>
        <v>0</v>
      </c>
      <c r="BI24" s="569">
        <f t="shared" si="162"/>
        <v>0</v>
      </c>
      <c r="BJ24" s="569">
        <f t="shared" si="162"/>
        <v>0</v>
      </c>
      <c r="BK24" s="569">
        <f t="shared" si="162"/>
        <v>0</v>
      </c>
      <c r="BL24" s="569">
        <f t="shared" si="162"/>
        <v>0</v>
      </c>
      <c r="BM24" s="569">
        <f t="shared" si="162"/>
        <v>0</v>
      </c>
      <c r="BN24" s="569">
        <f t="shared" si="162"/>
        <v>0</v>
      </c>
      <c r="BP24" s="568" t="str">
        <f t="shared" ref="BP24" si="163">IF(OR(C24=0,C24="/"),"",MONTH(C24))</f>
        <v/>
      </c>
      <c r="BQ24" s="568" t="str">
        <f t="shared" ref="BQ24" si="164">IF(OR(F24=0,F24="/"),"",MONTH(F24))</f>
        <v/>
      </c>
      <c r="BR24" s="568" t="str">
        <f t="shared" ref="BR24" si="165">IF(OR(I24=0,I24="/"),"",MONTH(I24))</f>
        <v/>
      </c>
      <c r="BS24" s="568" t="str">
        <f t="shared" ref="BS24" si="166">IF(OR(L24=0,L24="/"),"",MONTH(L24))</f>
        <v/>
      </c>
      <c r="BT24" s="568" t="str">
        <f t="shared" ref="BT24" si="167">IF(OR(O24=0,O24="/"),"",MONTH(O24))</f>
        <v/>
      </c>
      <c r="BU24" s="568" t="str">
        <f t="shared" ref="BU24" si="168">IF(OR(R24=0,R24="/"),"",MONTH(R24))</f>
        <v/>
      </c>
      <c r="BV24" s="568" t="str">
        <f t="shared" ref="BV24" si="169">IF(OR(U24=0,U24="/"),"",MONTH(U24))</f>
        <v/>
      </c>
      <c r="BW24" s="568" t="str">
        <f t="shared" ref="BW24" si="170">IF(OR(X24=0,X24="/"),"",MONTH(X24))</f>
        <v/>
      </c>
      <c r="BX24" s="568" t="str">
        <f t="shared" ref="BX24" si="171">IF(OR(AA24=0,AA24="/"),"",MONTH(AA24))</f>
        <v/>
      </c>
      <c r="BY24" s="568" t="str">
        <f t="shared" ref="BY24" si="172">IF(OR(AD24=0,AD24="/"),"",MONTH(AD24))</f>
        <v/>
      </c>
      <c r="BZ24" s="568" t="str">
        <f t="shared" ref="BZ24" si="173">IF(OR(AG24=0,AG24="/"),"",MONTH(AG24))</f>
        <v/>
      </c>
      <c r="CA24" s="568" t="str">
        <f t="shared" ref="CA24" si="174">IF(OR(AJ24=0,AJ24="/"),"",MONTH(AJ24))</f>
        <v/>
      </c>
      <c r="CB24" s="568" t="str">
        <f t="shared" ref="CB24" si="175">IF(OR(AM24=0,AM24="/"),"",MONTH(AM24))</f>
        <v/>
      </c>
      <c r="CC24" s="568" t="str">
        <f t="shared" ref="CC24" si="176">IF(OR(AP24=0,AP24="/"),"",MONTH(AP24))</f>
        <v/>
      </c>
      <c r="CD24" s="568" t="str">
        <f t="shared" ref="CD24" si="177">IF(OR(AS24=0,AS24="/"),"",MONTH(AS24))</f>
        <v/>
      </c>
    </row>
    <row r="25" spans="1:82" ht="30" customHeight="1">
      <c r="A25" s="574"/>
      <c r="B25" s="575"/>
      <c r="C25" s="139" t="str">
        <f>IF(AI5="","",AI5)</f>
        <v/>
      </c>
      <c r="D25" s="137" t="str">
        <f>AH5</f>
        <v/>
      </c>
      <c r="E25" s="140" t="str">
        <f>IF(AG5="","",AG5)</f>
        <v/>
      </c>
      <c r="F25" s="139" t="str">
        <f>IF(AI7="","",AI7)</f>
        <v/>
      </c>
      <c r="G25" s="137" t="str">
        <f>AH7</f>
        <v/>
      </c>
      <c r="H25" s="140" t="str">
        <f>IF(AG7="","",AG7)</f>
        <v/>
      </c>
      <c r="I25" s="139" t="str">
        <f>IF(AI9="","",AI9)</f>
        <v/>
      </c>
      <c r="J25" s="137" t="str">
        <f>AH9</f>
        <v/>
      </c>
      <c r="K25" s="140" t="str">
        <f>IF(AG9="","",AG9)</f>
        <v/>
      </c>
      <c r="L25" s="139" t="str">
        <f>IF(AI11="","",AI11)</f>
        <v/>
      </c>
      <c r="M25" s="137" t="str">
        <f>AH11</f>
        <v/>
      </c>
      <c r="N25" s="140" t="str">
        <f>IF(AG11="","",AG11)</f>
        <v/>
      </c>
      <c r="O25" s="139" t="str">
        <f>IF(AI13="","",AI13)</f>
        <v/>
      </c>
      <c r="P25" s="137" t="str">
        <f>AH13</f>
        <v/>
      </c>
      <c r="Q25" s="140" t="str">
        <f>IF(AG13="","",AG13)</f>
        <v/>
      </c>
      <c r="R25" s="139" t="str">
        <f>IF(AI15="","",AI15)</f>
        <v/>
      </c>
      <c r="S25" s="137" t="str">
        <f>AH15</f>
        <v/>
      </c>
      <c r="T25" s="140" t="str">
        <f>IF(AG15="","",AG15)</f>
        <v/>
      </c>
      <c r="U25" s="139" t="str">
        <f>IF(AI17="","",AI17)</f>
        <v/>
      </c>
      <c r="V25" s="137" t="str">
        <f>AH17</f>
        <v/>
      </c>
      <c r="W25" s="140" t="str">
        <f>IF(AG17="","",AG17)</f>
        <v/>
      </c>
      <c r="X25" s="139" t="str">
        <f>IF(AI19="","",AI19)</f>
        <v/>
      </c>
      <c r="Y25" s="137" t="str">
        <f>AH19</f>
        <v/>
      </c>
      <c r="Z25" s="140" t="str">
        <f>IF(AG19="","",AG19)</f>
        <v/>
      </c>
      <c r="AA25" s="139" t="str">
        <f>IF(AI21="","",AI21)</f>
        <v/>
      </c>
      <c r="AB25" s="137" t="str">
        <f>AH21</f>
        <v/>
      </c>
      <c r="AC25" s="140" t="str">
        <f>IF(AG21="","",AG21)</f>
        <v/>
      </c>
      <c r="AD25" s="139" t="str">
        <f>IF(AI23="","",AI23)</f>
        <v/>
      </c>
      <c r="AE25" s="137" t="str">
        <f>AH23</f>
        <v/>
      </c>
      <c r="AF25" s="140" t="str">
        <f>IF(AG23="","",AG23)</f>
        <v/>
      </c>
      <c r="AG25" s="572"/>
      <c r="AH25" s="572"/>
      <c r="AI25" s="572"/>
      <c r="AJ25" s="136"/>
      <c r="AK25" s="137" t="str">
        <f>IF(AJ25&gt;="","","－")</f>
        <v/>
      </c>
      <c r="AL25" s="138"/>
      <c r="AM25" s="136"/>
      <c r="AN25" s="137" t="str">
        <f>IF(AM25&gt;="","","－")</f>
        <v/>
      </c>
      <c r="AO25" s="138"/>
      <c r="AP25" s="136"/>
      <c r="AQ25" s="137" t="str">
        <f>IF(AP25&gt;="","","－")</f>
        <v/>
      </c>
      <c r="AR25" s="138"/>
      <c r="AS25" s="136"/>
      <c r="AT25" s="137" t="str">
        <f>IF(AS25&gt;="","","－")</f>
        <v/>
      </c>
      <c r="AU25" s="138"/>
      <c r="AV25" s="579"/>
      <c r="AW25" s="578"/>
      <c r="AX25" s="578"/>
      <c r="AY25" s="578"/>
      <c r="AZ25" s="576"/>
      <c r="BA25" s="576"/>
      <c r="BB25" s="576"/>
      <c r="BC25" s="577"/>
      <c r="BD25" s="373"/>
      <c r="BE25" s="568"/>
      <c r="BF25" s="568"/>
      <c r="BG25" s="589"/>
      <c r="BH25" s="569"/>
      <c r="BI25" s="569"/>
      <c r="BJ25" s="569"/>
      <c r="BK25" s="569"/>
      <c r="BL25" s="569"/>
      <c r="BM25" s="569"/>
      <c r="BN25" s="569"/>
      <c r="BP25" s="568"/>
      <c r="BQ25" s="568"/>
      <c r="BR25" s="568"/>
      <c r="BS25" s="568"/>
      <c r="BT25" s="568"/>
      <c r="BU25" s="568"/>
      <c r="BV25" s="568"/>
      <c r="BW25" s="568"/>
      <c r="BX25" s="568"/>
      <c r="BY25" s="568"/>
      <c r="BZ25" s="568"/>
      <c r="CA25" s="568"/>
      <c r="CB25" s="568"/>
      <c r="CC25" s="568"/>
      <c r="CD25" s="568"/>
    </row>
    <row r="26" spans="1:82" ht="30" customHeight="1">
      <c r="A26" s="574">
        <v>12</v>
      </c>
      <c r="B26" s="575" t="str">
        <f>'参加チーム(新人)'!E27</f>
        <v>瀬古オンリーワン</v>
      </c>
      <c r="C26" s="194" t="str">
        <f>IF(AJ4="","",AJ4)</f>
        <v>/</v>
      </c>
      <c r="D26" s="570" t="str">
        <f>IF(C27&gt;E27,"○",IF(C27&lt;E27,"●",IF(C27="","","△")))</f>
        <v/>
      </c>
      <c r="E26" s="571"/>
      <c r="F26" s="194" t="str">
        <f>IF(AJ6="","",AJ6)</f>
        <v>/</v>
      </c>
      <c r="G26" s="570" t="str">
        <f>IF(F27&gt;H27,"○",IF(F27&lt;H27,"●",IF(F27="","","△")))</f>
        <v/>
      </c>
      <c r="H26" s="571"/>
      <c r="I26" s="194" t="str">
        <f>IF(AJ8="","",AJ8)</f>
        <v>/</v>
      </c>
      <c r="J26" s="570" t="str">
        <f>IF(I27&gt;K27,"○",IF(I27&lt;K27,"●",IF(I27="","","△")))</f>
        <v/>
      </c>
      <c r="K26" s="571"/>
      <c r="L26" s="194" t="str">
        <f>IF(AJ10="","",AJ10)</f>
        <v>/</v>
      </c>
      <c r="M26" s="570" t="str">
        <f>IF(L27&gt;N27,"○",IF(L27&lt;N27,"●",IF(L27="","","△")))</f>
        <v/>
      </c>
      <c r="N26" s="571"/>
      <c r="O26" s="194" t="str">
        <f>IF(AJ12="","",AJ12)</f>
        <v>/</v>
      </c>
      <c r="P26" s="570" t="str">
        <f>IF(O27&gt;Q27,"○",IF(O27&lt;Q27,"●",IF(O27="","","△")))</f>
        <v/>
      </c>
      <c r="Q26" s="571"/>
      <c r="R26" s="194" t="str">
        <f>IF(AJ14="","",AJ14)</f>
        <v>/</v>
      </c>
      <c r="S26" s="570" t="str">
        <f>IF(R27&gt;T27,"○",IF(R27&lt;T27,"●",IF(R27="","","△")))</f>
        <v/>
      </c>
      <c r="T26" s="571"/>
      <c r="U26" s="194" t="str">
        <f>IF(AJ16="","",AJ16)</f>
        <v>/</v>
      </c>
      <c r="V26" s="570" t="str">
        <f>IF(U27&gt;W27,"○",IF(U27&lt;W27,"●",IF(U27="","","△")))</f>
        <v/>
      </c>
      <c r="W26" s="571"/>
      <c r="X26" s="194" t="str">
        <f>IF(AJ18="","",AJ18)</f>
        <v>/</v>
      </c>
      <c r="Y26" s="570" t="str">
        <f>IF(X27&gt;Z27,"○",IF(X27&lt;Z27,"●",IF(X27="","","△")))</f>
        <v/>
      </c>
      <c r="Z26" s="571"/>
      <c r="AA26" s="194" t="str">
        <f>IF(AJ20="","",AJ20)</f>
        <v>/</v>
      </c>
      <c r="AB26" s="570" t="str">
        <f>IF(AA27&gt;AC27,"○",IF(AA27&lt;AC27,"●",IF(AA27="","","△")))</f>
        <v/>
      </c>
      <c r="AC26" s="571"/>
      <c r="AD26" s="194" t="str">
        <f>IF(AJ22="","",AJ22)</f>
        <v>/</v>
      </c>
      <c r="AE26" s="570" t="str">
        <f>IF(AD27&gt;AF27,"○",IF(AD27&lt;AF27,"●",IF(AD27="","","△")))</f>
        <v/>
      </c>
      <c r="AF26" s="571"/>
      <c r="AG26" s="194" t="str">
        <f>IF(AJ24="","",AJ24)</f>
        <v>/</v>
      </c>
      <c r="AH26" s="570" t="str">
        <f>IF(AG27&gt;AI27,"○",IF(AG27&lt;AI27,"●",IF(AG27="","","△")))</f>
        <v/>
      </c>
      <c r="AI26" s="571"/>
      <c r="AJ26" s="572"/>
      <c r="AK26" s="572"/>
      <c r="AL26" s="572"/>
      <c r="AM26" s="195" t="s">
        <v>109</v>
      </c>
      <c r="AN26" s="570" t="str">
        <f>IF(AM27&gt;AO27,"○",IF(AM27&lt;AO27,"●",IF(AM27="","","△")))</f>
        <v/>
      </c>
      <c r="AO26" s="571"/>
      <c r="AP26" s="195" t="s">
        <v>109</v>
      </c>
      <c r="AQ26" s="570" t="str">
        <f>IF(AP27&gt;AR27,"○",IF(AP27&lt;AR27,"●",IF(AP27="","","△")))</f>
        <v/>
      </c>
      <c r="AR26" s="571"/>
      <c r="AS26" s="195" t="s">
        <v>109</v>
      </c>
      <c r="AT26" s="570" t="str">
        <f>IF(AS27&gt;AU27,"○",IF(AS27&lt;AU27,"●",IF(AS27="","","△")))</f>
        <v/>
      </c>
      <c r="AU26" s="571"/>
      <c r="AV26" s="579"/>
      <c r="AW26" s="578">
        <f>COUNTIF($C26:$AU27,"○")</f>
        <v>0</v>
      </c>
      <c r="AX26" s="578">
        <f>COUNTIF($C26:$AU27,"●")</f>
        <v>0</v>
      </c>
      <c r="AY26" s="578">
        <f>COUNTIF($C26:$AU27,"△")</f>
        <v>0</v>
      </c>
      <c r="AZ26" s="576">
        <f>SUM(AS27,AP27,AM27,AJ27,AG27,AD27,AA27,X27,U27,R27,O27,L27,I27,F27,C27)</f>
        <v>0</v>
      </c>
      <c r="BA26" s="576">
        <f>SUM(AU27,AR27,AO27,AL27,AI27,AF27,AC27,Z27,W27,T27,Q27,N27,K27,H27,E27)</f>
        <v>0</v>
      </c>
      <c r="BB26" s="576">
        <f>AZ26-BA26</f>
        <v>0</v>
      </c>
      <c r="BC26" s="577" t="str">
        <f>IF(AND(AW26=0,AX26=0,AY26=0),"",RANK(BE26,BE$4:BE$33))</f>
        <v/>
      </c>
      <c r="BD26" s="373" t="str">
        <f>IF(BG26=0,MAX(C26,F26,I26,L26,O26,R26,U26,X26,AA26,AE26,AD26,AG26,AJ26,AM26,AP26,AS26),"")</f>
        <v/>
      </c>
      <c r="BE26" s="568">
        <f t="shared" ref="BE26" si="178">IF(AND(AW26=0,AX26=0,AY26=0),-99999,100000*AW26+10000*AY26-BF26)</f>
        <v>-99999</v>
      </c>
      <c r="BF26" s="568">
        <f>RANK(BB26,BB$4:BB$33)</f>
        <v>1</v>
      </c>
      <c r="BG26" s="589">
        <f t="shared" ref="BG26" si="179">$BG$2-SUM(BH26:BN27)</f>
        <v>11</v>
      </c>
      <c r="BH26" s="569">
        <f t="shared" ref="BH26:BN26" si="180">COUNTIF($BP26:$CD27,BH$3)</f>
        <v>0</v>
      </c>
      <c r="BI26" s="569">
        <f t="shared" si="180"/>
        <v>0</v>
      </c>
      <c r="BJ26" s="569">
        <f t="shared" si="180"/>
        <v>0</v>
      </c>
      <c r="BK26" s="569">
        <f t="shared" si="180"/>
        <v>0</v>
      </c>
      <c r="BL26" s="569">
        <f t="shared" si="180"/>
        <v>0</v>
      </c>
      <c r="BM26" s="569">
        <f t="shared" si="180"/>
        <v>0</v>
      </c>
      <c r="BN26" s="569">
        <f t="shared" si="180"/>
        <v>0</v>
      </c>
      <c r="BP26" s="568" t="str">
        <f t="shared" ref="BP26" si="181">IF(OR(C26=0,C26="/"),"",MONTH(C26))</f>
        <v/>
      </c>
      <c r="BQ26" s="568" t="str">
        <f t="shared" ref="BQ26" si="182">IF(OR(F26=0,F26="/"),"",MONTH(F26))</f>
        <v/>
      </c>
      <c r="BR26" s="568" t="str">
        <f t="shared" ref="BR26" si="183">IF(OR(I26=0,I26="/"),"",MONTH(I26))</f>
        <v/>
      </c>
      <c r="BS26" s="568" t="str">
        <f t="shared" ref="BS26" si="184">IF(OR(L26=0,L26="/"),"",MONTH(L26))</f>
        <v/>
      </c>
      <c r="BT26" s="568" t="str">
        <f t="shared" ref="BT26" si="185">IF(OR(O26=0,O26="/"),"",MONTH(O26))</f>
        <v/>
      </c>
      <c r="BU26" s="568" t="str">
        <f t="shared" ref="BU26" si="186">IF(OR(R26=0,R26="/"),"",MONTH(R26))</f>
        <v/>
      </c>
      <c r="BV26" s="568" t="str">
        <f t="shared" ref="BV26" si="187">IF(OR(U26=0,U26="/"),"",MONTH(U26))</f>
        <v/>
      </c>
      <c r="BW26" s="568" t="str">
        <f t="shared" ref="BW26" si="188">IF(OR(X26=0,X26="/"),"",MONTH(X26))</f>
        <v/>
      </c>
      <c r="BX26" s="568" t="str">
        <f t="shared" ref="BX26" si="189">IF(OR(AA26=0,AA26="/"),"",MONTH(AA26))</f>
        <v/>
      </c>
      <c r="BY26" s="568" t="str">
        <f t="shared" ref="BY26" si="190">IF(OR(AD26=0,AD26="/"),"",MONTH(AD26))</f>
        <v/>
      </c>
      <c r="BZ26" s="568" t="str">
        <f t="shared" ref="BZ26" si="191">IF(OR(AG26=0,AG26="/"),"",MONTH(AG26))</f>
        <v/>
      </c>
      <c r="CA26" s="568" t="str">
        <f t="shared" ref="CA26" si="192">IF(OR(AJ26=0,AJ26="/"),"",MONTH(AJ26))</f>
        <v/>
      </c>
      <c r="CB26" s="568" t="str">
        <f t="shared" ref="CB26" si="193">IF(OR(AM26=0,AM26="/"),"",MONTH(AM26))</f>
        <v/>
      </c>
      <c r="CC26" s="568" t="str">
        <f t="shared" ref="CC26" si="194">IF(OR(AP26=0,AP26="/"),"",MONTH(AP26))</f>
        <v/>
      </c>
      <c r="CD26" s="568" t="str">
        <f t="shared" ref="CD26" si="195">IF(OR(AS26=0,AS26="/"),"",MONTH(AS26))</f>
        <v/>
      </c>
    </row>
    <row r="27" spans="1:82" ht="30" customHeight="1">
      <c r="A27" s="574"/>
      <c r="B27" s="575"/>
      <c r="C27" s="139" t="str">
        <f>IF(AL5="","",AL5)</f>
        <v/>
      </c>
      <c r="D27" s="137" t="str">
        <f>AK5</f>
        <v/>
      </c>
      <c r="E27" s="140" t="str">
        <f>IF(AJ5="","",AJ5)</f>
        <v/>
      </c>
      <c r="F27" s="139" t="str">
        <f>IF(AL7="","",AL7)</f>
        <v/>
      </c>
      <c r="G27" s="137" t="str">
        <f>AK7</f>
        <v/>
      </c>
      <c r="H27" s="140" t="str">
        <f>IF(AJ7="","",AJ7)</f>
        <v/>
      </c>
      <c r="I27" s="139" t="str">
        <f>IF(AL9="","",AL9)</f>
        <v/>
      </c>
      <c r="J27" s="137" t="str">
        <f>AK9</f>
        <v/>
      </c>
      <c r="K27" s="140" t="str">
        <f>IF(AJ9="","",AJ9)</f>
        <v/>
      </c>
      <c r="L27" s="139" t="str">
        <f>IF(AL11="","",AL11)</f>
        <v/>
      </c>
      <c r="M27" s="137" t="str">
        <f>AK11</f>
        <v/>
      </c>
      <c r="N27" s="140" t="str">
        <f>IF(AJ11="","",AJ11)</f>
        <v/>
      </c>
      <c r="O27" s="139" t="str">
        <f>IF(AL13="","",AL13)</f>
        <v/>
      </c>
      <c r="P27" s="137" t="str">
        <f>AK13</f>
        <v/>
      </c>
      <c r="Q27" s="140" t="str">
        <f>IF(AJ13="","",AJ13)</f>
        <v/>
      </c>
      <c r="R27" s="139" t="str">
        <f>IF(AL15="","",AL15)</f>
        <v/>
      </c>
      <c r="S27" s="137" t="str">
        <f>AK15</f>
        <v/>
      </c>
      <c r="T27" s="140" t="str">
        <f>IF(AJ15="","",AJ15)</f>
        <v/>
      </c>
      <c r="U27" s="139" t="str">
        <f>IF(AL17="","",AL17)</f>
        <v/>
      </c>
      <c r="V27" s="137" t="str">
        <f>AK17</f>
        <v/>
      </c>
      <c r="W27" s="140" t="str">
        <f>IF(AJ17="","",AJ17)</f>
        <v/>
      </c>
      <c r="X27" s="139" t="str">
        <f>IF(AL19="","",AL19)</f>
        <v/>
      </c>
      <c r="Y27" s="137" t="str">
        <f>AK19</f>
        <v/>
      </c>
      <c r="Z27" s="140" t="str">
        <f>IF(AJ19="","",AJ19)</f>
        <v/>
      </c>
      <c r="AA27" s="139" t="str">
        <f>IF(AL21="","",AL21)</f>
        <v/>
      </c>
      <c r="AB27" s="137" t="str">
        <f>AK21</f>
        <v/>
      </c>
      <c r="AC27" s="140" t="str">
        <f>IF(AJ21="","",AJ21)</f>
        <v/>
      </c>
      <c r="AD27" s="139" t="str">
        <f>IF(AL23="","",AL23)</f>
        <v/>
      </c>
      <c r="AE27" s="137" t="str">
        <f>AK23</f>
        <v/>
      </c>
      <c r="AF27" s="140" t="str">
        <f>IF(AJ23="","",AJ23)</f>
        <v/>
      </c>
      <c r="AG27" s="139" t="str">
        <f>IF(AL25="","",AL25)</f>
        <v/>
      </c>
      <c r="AH27" s="137" t="str">
        <f>AK25</f>
        <v/>
      </c>
      <c r="AI27" s="140" t="str">
        <f>IF(AJ25="","",AJ25)</f>
        <v/>
      </c>
      <c r="AJ27" s="572"/>
      <c r="AK27" s="572"/>
      <c r="AL27" s="572"/>
      <c r="AM27" s="136"/>
      <c r="AN27" s="137" t="str">
        <f>IF(AM27&gt;="","","－")</f>
        <v/>
      </c>
      <c r="AO27" s="138"/>
      <c r="AP27" s="136"/>
      <c r="AQ27" s="137" t="str">
        <f>IF(AP27&gt;="","","－")</f>
        <v/>
      </c>
      <c r="AR27" s="138"/>
      <c r="AS27" s="136"/>
      <c r="AT27" s="137" t="str">
        <f>IF(AS27&gt;="","","－")</f>
        <v/>
      </c>
      <c r="AU27" s="138"/>
      <c r="AV27" s="579"/>
      <c r="AW27" s="578"/>
      <c r="AX27" s="578"/>
      <c r="AY27" s="578"/>
      <c r="AZ27" s="576"/>
      <c r="BA27" s="576"/>
      <c r="BB27" s="576"/>
      <c r="BC27" s="577"/>
      <c r="BD27" s="373"/>
      <c r="BE27" s="568"/>
      <c r="BF27" s="568"/>
      <c r="BG27" s="589"/>
      <c r="BH27" s="569"/>
      <c r="BI27" s="569"/>
      <c r="BJ27" s="569"/>
      <c r="BK27" s="569"/>
      <c r="BL27" s="569"/>
      <c r="BM27" s="569"/>
      <c r="BN27" s="569"/>
      <c r="BP27" s="568"/>
      <c r="BQ27" s="568"/>
      <c r="BR27" s="568"/>
      <c r="BS27" s="568"/>
      <c r="BT27" s="568"/>
      <c r="BU27" s="568"/>
      <c r="BV27" s="568"/>
      <c r="BW27" s="568"/>
      <c r="BX27" s="568"/>
      <c r="BY27" s="568"/>
      <c r="BZ27" s="568"/>
      <c r="CA27" s="568"/>
      <c r="CB27" s="568"/>
      <c r="CC27" s="568"/>
      <c r="CD27" s="568"/>
    </row>
    <row r="28" spans="1:82" ht="30" customHeight="1">
      <c r="A28" s="574">
        <v>13</v>
      </c>
      <c r="B28" s="575">
        <f>'参加チーム(新人)'!E28</f>
        <v>0</v>
      </c>
      <c r="C28" s="194" t="str">
        <f>IF(AM4="","",AM4)</f>
        <v>/</v>
      </c>
      <c r="D28" s="570" t="str">
        <f>IF(C29&gt;E29,"○",IF(C29&lt;E29,"●",IF(C29="","","△")))</f>
        <v/>
      </c>
      <c r="E28" s="571"/>
      <c r="F28" s="194" t="str">
        <f>IF(AM6="","",AM6)</f>
        <v>/</v>
      </c>
      <c r="G28" s="570" t="str">
        <f>IF(F29&gt;H29,"○",IF(F29&lt;H29,"●",IF(F29="","","△")))</f>
        <v/>
      </c>
      <c r="H28" s="571"/>
      <c r="I28" s="194" t="str">
        <f>IF(AM8="","",AM8)</f>
        <v>/</v>
      </c>
      <c r="J28" s="570" t="str">
        <f>IF(I29&gt;K29,"○",IF(I29&lt;K29,"●",IF(I29="","","△")))</f>
        <v/>
      </c>
      <c r="K28" s="571"/>
      <c r="L28" s="194" t="str">
        <f>IF(AM10="","",AM10)</f>
        <v>/</v>
      </c>
      <c r="M28" s="570" t="str">
        <f>IF(L29&gt;N29,"○",IF(L29&lt;N29,"●",IF(L29="","","△")))</f>
        <v/>
      </c>
      <c r="N28" s="571"/>
      <c r="O28" s="194" t="str">
        <f>IF(AM12="","",AM12)</f>
        <v>/</v>
      </c>
      <c r="P28" s="570" t="str">
        <f>IF(O29&gt;Q29,"○",IF(O29&lt;Q29,"●",IF(O29="","","△")))</f>
        <v/>
      </c>
      <c r="Q28" s="571"/>
      <c r="R28" s="194" t="str">
        <f>IF(AM14="","",AM14)</f>
        <v>/</v>
      </c>
      <c r="S28" s="570" t="str">
        <f>IF(R29&gt;T29,"○",IF(R29&lt;T29,"●",IF(R29="","","△")))</f>
        <v/>
      </c>
      <c r="T28" s="571"/>
      <c r="U28" s="194" t="str">
        <f>IF(AM16="","",AM16)</f>
        <v>/</v>
      </c>
      <c r="V28" s="570" t="str">
        <f>IF(U29&gt;W29,"○",IF(U29&lt;W29,"●",IF(U29="","","△")))</f>
        <v/>
      </c>
      <c r="W28" s="571"/>
      <c r="X28" s="194" t="str">
        <f>IF(AM18="","",AM18)</f>
        <v>/</v>
      </c>
      <c r="Y28" s="570" t="str">
        <f>IF(X29&gt;Z29,"○",IF(X29&lt;Z29,"●",IF(X29="","","△")))</f>
        <v/>
      </c>
      <c r="Z28" s="571"/>
      <c r="AA28" s="194" t="str">
        <f>IF(AM20="","",AM20)</f>
        <v>/</v>
      </c>
      <c r="AB28" s="570" t="str">
        <f>IF(AA29&gt;AC29,"○",IF(AA29&lt;AC29,"●",IF(AA29="","","△")))</f>
        <v/>
      </c>
      <c r="AC28" s="571"/>
      <c r="AD28" s="194" t="str">
        <f>IF(AM22="","",AM22)</f>
        <v>/</v>
      </c>
      <c r="AE28" s="570" t="str">
        <f>IF(AD29&gt;AF29,"○",IF(AD29&lt;AF29,"●",IF(AD29="","","△")))</f>
        <v/>
      </c>
      <c r="AF28" s="571"/>
      <c r="AG28" s="194" t="str">
        <f>IF(AM24="","",AM24)</f>
        <v>/</v>
      </c>
      <c r="AH28" s="570" t="str">
        <f>IF(AG29&gt;AI29,"○",IF(AG29&lt;AI29,"●",IF(AG29="","","△")))</f>
        <v/>
      </c>
      <c r="AI28" s="571"/>
      <c r="AJ28" s="194" t="str">
        <f>IF(AM26="","",AM26)</f>
        <v>/</v>
      </c>
      <c r="AK28" s="570" t="str">
        <f>IF(AJ29&gt;AL29,"○",IF(AJ29&lt;AL29,"●",IF(AJ29="","","△")))</f>
        <v/>
      </c>
      <c r="AL28" s="571"/>
      <c r="AM28" s="572"/>
      <c r="AN28" s="572"/>
      <c r="AO28" s="572"/>
      <c r="AP28" s="195" t="s">
        <v>109</v>
      </c>
      <c r="AQ28" s="570" t="str">
        <f>IF(AP29&gt;AR29,"○",IF(AP29&lt;AR29,"●",IF(AP29="","","△")))</f>
        <v/>
      </c>
      <c r="AR28" s="571"/>
      <c r="AS28" s="195" t="s">
        <v>109</v>
      </c>
      <c r="AT28" s="570" t="str">
        <f>IF(AS29&gt;AU29,"○",IF(AS29&lt;AU29,"●",IF(AS29="","","△")))</f>
        <v/>
      </c>
      <c r="AU28" s="571"/>
      <c r="AV28" s="579"/>
      <c r="AW28" s="578">
        <f>COUNTIF($C28:$AU29,"○")</f>
        <v>0</v>
      </c>
      <c r="AX28" s="578">
        <f>COUNTIF($C28:$AU29,"●")</f>
        <v>0</v>
      </c>
      <c r="AY28" s="578">
        <f>COUNTIF($C28:$AU29,"△")</f>
        <v>0</v>
      </c>
      <c r="AZ28" s="576">
        <f>SUM(AS29,AP29,AM29,AJ29,AG29,AD29,AA29,X29,U29,R29,O29,L29,I29,F29,C29)</f>
        <v>0</v>
      </c>
      <c r="BA28" s="576">
        <f>SUM(AU29,AR29,AO29,AL29,AI29,AF29,AC29,Z29,W29,T29,Q29,N29,K29,H29,E29)</f>
        <v>0</v>
      </c>
      <c r="BB28" s="576">
        <f>AZ28-BA28</f>
        <v>0</v>
      </c>
      <c r="BC28" s="577" t="str">
        <f>IF(AND(AW28=0,AX28=0,AY28=0),"",RANK(BE28,BE$4:BE$33))</f>
        <v/>
      </c>
      <c r="BD28" s="373" t="str">
        <f>IF(BG28=0,MAX(C28,F28,I28,L28,O28,R28,U28,X28,AA28,AE28,AD28,AG28,AJ28,AM28,AP28,AS28),"")</f>
        <v/>
      </c>
      <c r="BE28" s="568">
        <f t="shared" ref="BE28" si="196">IF(AND(AW28=0,AX28=0,AY28=0),-99999,100000*AW28+10000*AY28-BF28)</f>
        <v>-99999</v>
      </c>
      <c r="BF28" s="568">
        <f>RANK(BB28,BB$4:BB$33)</f>
        <v>1</v>
      </c>
      <c r="BG28" s="589">
        <f t="shared" ref="BG28" si="197">$BG$2-SUM(BH28:BN29)</f>
        <v>11</v>
      </c>
      <c r="BH28" s="569">
        <f t="shared" ref="BH28:BN28" si="198">COUNTIF($BP28:$CD29,BH$3)</f>
        <v>0</v>
      </c>
      <c r="BI28" s="569">
        <f t="shared" si="198"/>
        <v>0</v>
      </c>
      <c r="BJ28" s="569">
        <f t="shared" si="198"/>
        <v>0</v>
      </c>
      <c r="BK28" s="569">
        <f t="shared" si="198"/>
        <v>0</v>
      </c>
      <c r="BL28" s="569">
        <f t="shared" si="198"/>
        <v>0</v>
      </c>
      <c r="BM28" s="569">
        <f t="shared" si="198"/>
        <v>0</v>
      </c>
      <c r="BN28" s="569">
        <f t="shared" si="198"/>
        <v>0</v>
      </c>
      <c r="BP28" s="568" t="str">
        <f t="shared" ref="BP28" si="199">IF(OR(C28=0,C28="/"),"",MONTH(C28))</f>
        <v/>
      </c>
      <c r="BQ28" s="568" t="str">
        <f t="shared" ref="BQ28" si="200">IF(OR(F28=0,F28="/"),"",MONTH(F28))</f>
        <v/>
      </c>
      <c r="BR28" s="568" t="str">
        <f t="shared" ref="BR28" si="201">IF(OR(I28=0,I28="/"),"",MONTH(I28))</f>
        <v/>
      </c>
      <c r="BS28" s="568" t="str">
        <f t="shared" ref="BS28" si="202">IF(OR(L28=0,L28="/"),"",MONTH(L28))</f>
        <v/>
      </c>
      <c r="BT28" s="568" t="str">
        <f t="shared" ref="BT28" si="203">IF(OR(O28=0,O28="/"),"",MONTH(O28))</f>
        <v/>
      </c>
      <c r="BU28" s="568" t="str">
        <f t="shared" ref="BU28" si="204">IF(OR(R28=0,R28="/"),"",MONTH(R28))</f>
        <v/>
      </c>
      <c r="BV28" s="568" t="str">
        <f t="shared" ref="BV28" si="205">IF(OR(U28=0,U28="/"),"",MONTH(U28))</f>
        <v/>
      </c>
      <c r="BW28" s="568" t="str">
        <f t="shared" ref="BW28" si="206">IF(OR(X28=0,X28="/"),"",MONTH(X28))</f>
        <v/>
      </c>
      <c r="BX28" s="568" t="str">
        <f t="shared" ref="BX28" si="207">IF(OR(AA28=0,AA28="/"),"",MONTH(AA28))</f>
        <v/>
      </c>
      <c r="BY28" s="568" t="str">
        <f t="shared" ref="BY28" si="208">IF(OR(AD28=0,AD28="/"),"",MONTH(AD28))</f>
        <v/>
      </c>
      <c r="BZ28" s="568" t="str">
        <f t="shared" ref="BZ28" si="209">IF(OR(AG28=0,AG28="/"),"",MONTH(AG28))</f>
        <v/>
      </c>
      <c r="CA28" s="568" t="str">
        <f t="shared" ref="CA28" si="210">IF(OR(AJ28=0,AJ28="/"),"",MONTH(AJ28))</f>
        <v/>
      </c>
      <c r="CB28" s="568" t="str">
        <f t="shared" ref="CB28" si="211">IF(OR(AM28=0,AM28="/"),"",MONTH(AM28))</f>
        <v/>
      </c>
      <c r="CC28" s="568" t="str">
        <f t="shared" ref="CC28" si="212">IF(OR(AP28=0,AP28="/"),"",MONTH(AP28))</f>
        <v/>
      </c>
      <c r="CD28" s="568" t="str">
        <f t="shared" ref="CD28" si="213">IF(OR(AS28=0,AS28="/"),"",MONTH(AS28))</f>
        <v/>
      </c>
    </row>
    <row r="29" spans="1:82" ht="30" customHeight="1">
      <c r="A29" s="574"/>
      <c r="B29" s="575"/>
      <c r="C29" s="139" t="str">
        <f>IF(AO5="","",AO5)</f>
        <v/>
      </c>
      <c r="D29" s="137" t="str">
        <f>AN5</f>
        <v/>
      </c>
      <c r="E29" s="140" t="str">
        <f>IF(AM5="","",AM5)</f>
        <v/>
      </c>
      <c r="F29" s="139" t="str">
        <f>IF(AO7="","",AO7)</f>
        <v/>
      </c>
      <c r="G29" s="137" t="str">
        <f>AN7</f>
        <v/>
      </c>
      <c r="H29" s="140" t="str">
        <f>IF(AM7="","",AM7)</f>
        <v/>
      </c>
      <c r="I29" s="139" t="str">
        <f>IF(AO9="","",AO9)</f>
        <v/>
      </c>
      <c r="J29" s="137" t="str">
        <f>AN9</f>
        <v/>
      </c>
      <c r="K29" s="140" t="str">
        <f>IF(AM9="","",AM9)</f>
        <v/>
      </c>
      <c r="L29" s="139" t="str">
        <f>IF(AO11="","",AO11)</f>
        <v/>
      </c>
      <c r="M29" s="137" t="str">
        <f>AN11</f>
        <v/>
      </c>
      <c r="N29" s="140" t="str">
        <f>IF(AM11="","",AM11)</f>
        <v/>
      </c>
      <c r="O29" s="139" t="str">
        <f>IF(AO13="","",AO13)</f>
        <v/>
      </c>
      <c r="P29" s="137" t="str">
        <f>AN13</f>
        <v/>
      </c>
      <c r="Q29" s="140" t="str">
        <f>IF(AM13="","",AM13)</f>
        <v/>
      </c>
      <c r="R29" s="139" t="str">
        <f>IF(AO15="","",AO15)</f>
        <v/>
      </c>
      <c r="S29" s="137" t="str">
        <f>AN15</f>
        <v/>
      </c>
      <c r="T29" s="140" t="str">
        <f>IF(AM15="","",AM15)</f>
        <v/>
      </c>
      <c r="U29" s="139" t="str">
        <f>IF(AO17="","",AO17)</f>
        <v/>
      </c>
      <c r="V29" s="137" t="str">
        <f>AN17</f>
        <v/>
      </c>
      <c r="W29" s="140" t="str">
        <f>IF(AM17="","",AM17)</f>
        <v/>
      </c>
      <c r="X29" s="139" t="str">
        <f>IF(AO19="","",AO19)</f>
        <v/>
      </c>
      <c r="Y29" s="137" t="str">
        <f>AN19</f>
        <v/>
      </c>
      <c r="Z29" s="140" t="str">
        <f>IF(AM19="","",AM19)</f>
        <v/>
      </c>
      <c r="AA29" s="139" t="str">
        <f>IF(AO21="","",AO21)</f>
        <v/>
      </c>
      <c r="AB29" s="137" t="str">
        <f>AN21</f>
        <v/>
      </c>
      <c r="AC29" s="140" t="str">
        <f>IF(AM21="","",AM21)</f>
        <v/>
      </c>
      <c r="AD29" s="139" t="str">
        <f>IF(AO23="","",AO23)</f>
        <v/>
      </c>
      <c r="AE29" s="137" t="str">
        <f>AN23</f>
        <v/>
      </c>
      <c r="AF29" s="140" t="str">
        <f>IF(AM23="","",AM23)</f>
        <v/>
      </c>
      <c r="AG29" s="139" t="str">
        <f>IF(AO25="","",AO25)</f>
        <v/>
      </c>
      <c r="AH29" s="137" t="str">
        <f>AN25</f>
        <v/>
      </c>
      <c r="AI29" s="140" t="str">
        <f>IF(AM25="","",AM25)</f>
        <v/>
      </c>
      <c r="AJ29" s="139" t="str">
        <f>IF(AO27="","",AO27)</f>
        <v/>
      </c>
      <c r="AK29" s="137" t="str">
        <f>AN27</f>
        <v/>
      </c>
      <c r="AL29" s="140" t="str">
        <f>IF(AM27="","",AM27)</f>
        <v/>
      </c>
      <c r="AM29" s="572"/>
      <c r="AN29" s="572"/>
      <c r="AO29" s="572"/>
      <c r="AP29" s="136"/>
      <c r="AQ29" s="137" t="str">
        <f>IF(AP29&gt;="","","－")</f>
        <v/>
      </c>
      <c r="AR29" s="138"/>
      <c r="AS29" s="136"/>
      <c r="AT29" s="137" t="str">
        <f>IF(AS29&gt;="","","－")</f>
        <v/>
      </c>
      <c r="AU29" s="138"/>
      <c r="AV29" s="579"/>
      <c r="AW29" s="578"/>
      <c r="AX29" s="578"/>
      <c r="AY29" s="578"/>
      <c r="AZ29" s="576"/>
      <c r="BA29" s="576"/>
      <c r="BB29" s="576"/>
      <c r="BC29" s="577"/>
      <c r="BD29" s="373"/>
      <c r="BE29" s="568"/>
      <c r="BF29" s="568"/>
      <c r="BG29" s="589"/>
      <c r="BH29" s="569"/>
      <c r="BI29" s="569"/>
      <c r="BJ29" s="569"/>
      <c r="BK29" s="569"/>
      <c r="BL29" s="569"/>
      <c r="BM29" s="569"/>
      <c r="BN29" s="569"/>
      <c r="BP29" s="568"/>
      <c r="BQ29" s="568"/>
      <c r="BR29" s="568"/>
      <c r="BS29" s="568"/>
      <c r="BT29" s="568"/>
      <c r="BU29" s="568"/>
      <c r="BV29" s="568"/>
      <c r="BW29" s="568"/>
      <c r="BX29" s="568"/>
      <c r="BY29" s="568"/>
      <c r="BZ29" s="568"/>
      <c r="CA29" s="568"/>
      <c r="CB29" s="568"/>
      <c r="CC29" s="568"/>
      <c r="CD29" s="568"/>
    </row>
    <row r="30" spans="1:82" ht="30" hidden="1" customHeight="1">
      <c r="A30" s="574">
        <v>14</v>
      </c>
      <c r="B30" s="575">
        <f>'参加チーム(新人)'!E29</f>
        <v>0</v>
      </c>
      <c r="C30" s="194" t="str">
        <f>IF(AP4="","",AP4)</f>
        <v>/</v>
      </c>
      <c r="D30" s="570" t="str">
        <f>IF(C31&gt;E31,"○",IF(C31&lt;E31,"●",IF(C31="","","△")))</f>
        <v/>
      </c>
      <c r="E30" s="571"/>
      <c r="F30" s="194" t="str">
        <f>IF(AP6="","",AP6)</f>
        <v>/</v>
      </c>
      <c r="G30" s="570" t="str">
        <f>IF(F31&gt;H31,"○",IF(F31&lt;H31,"●",IF(F31="","","△")))</f>
        <v/>
      </c>
      <c r="H30" s="571"/>
      <c r="I30" s="194" t="str">
        <f>IF(AP8="","",AP8)</f>
        <v>/</v>
      </c>
      <c r="J30" s="570" t="str">
        <f>IF(I31&gt;K31,"○",IF(I31&lt;K31,"●",IF(I31="","","△")))</f>
        <v/>
      </c>
      <c r="K30" s="571"/>
      <c r="L30" s="194" t="str">
        <f>IF(AP10="","",AP10)</f>
        <v>/</v>
      </c>
      <c r="M30" s="570" t="str">
        <f>IF(L31&gt;N31,"○",IF(L31&lt;N31,"●",IF(L31="","","△")))</f>
        <v/>
      </c>
      <c r="N30" s="571"/>
      <c r="O30" s="194" t="str">
        <f>IF(AP12="","",AP12)</f>
        <v>/</v>
      </c>
      <c r="P30" s="570" t="str">
        <f>IF(O31&gt;Q31,"○",IF(O31&lt;Q31,"●",IF(O31="","","△")))</f>
        <v/>
      </c>
      <c r="Q30" s="571"/>
      <c r="R30" s="194" t="str">
        <f>IF(AP14="","",AP14)</f>
        <v>/</v>
      </c>
      <c r="S30" s="570" t="str">
        <f>IF(R31&gt;T31,"○",IF(R31&lt;T31,"●",IF(R31="","","△")))</f>
        <v/>
      </c>
      <c r="T30" s="571"/>
      <c r="U30" s="194" t="str">
        <f>IF(AP16="","",AP16)</f>
        <v>/</v>
      </c>
      <c r="V30" s="570" t="str">
        <f>IF(U31&gt;W31,"○",IF(U31&lt;W31,"●",IF(U31="","","△")))</f>
        <v/>
      </c>
      <c r="W30" s="571"/>
      <c r="X30" s="194" t="str">
        <f>IF(AP18="","",AP18)</f>
        <v>/</v>
      </c>
      <c r="Y30" s="570" t="str">
        <f>IF(X31&gt;Z31,"○",IF(X31&lt;Z31,"●",IF(X31="","","△")))</f>
        <v/>
      </c>
      <c r="Z30" s="571"/>
      <c r="AA30" s="194" t="str">
        <f>IF(AP20="","",AP20)</f>
        <v>/</v>
      </c>
      <c r="AB30" s="570" t="str">
        <f>IF(AA31&gt;AC31,"○",IF(AA31&lt;AC31,"●",IF(AA31="","","△")))</f>
        <v/>
      </c>
      <c r="AC30" s="571"/>
      <c r="AD30" s="194" t="str">
        <f>IF(AP22="","",AP22)</f>
        <v>/</v>
      </c>
      <c r="AE30" s="570" t="str">
        <f>IF(AD31&gt;AF31,"○",IF(AD31&lt;AF31,"●",IF(AD31="","","△")))</f>
        <v/>
      </c>
      <c r="AF30" s="571"/>
      <c r="AG30" s="194" t="str">
        <f>IF(AP24="","",AP24)</f>
        <v>/</v>
      </c>
      <c r="AH30" s="570" t="str">
        <f>IF(AG31&gt;AI31,"○",IF(AG31&lt;AI31,"●",IF(AG31="","","△")))</f>
        <v/>
      </c>
      <c r="AI30" s="571"/>
      <c r="AJ30" s="194" t="str">
        <f>IF(AP26="","",AP26)</f>
        <v>/</v>
      </c>
      <c r="AK30" s="570" t="str">
        <f>IF(AJ31&gt;AL31,"○",IF(AJ31&lt;AL31,"●",IF(AJ31="","","△")))</f>
        <v/>
      </c>
      <c r="AL30" s="571"/>
      <c r="AM30" s="194" t="str">
        <f>IF(AP28="","",AP28)</f>
        <v>/</v>
      </c>
      <c r="AN30" s="570" t="str">
        <f>IF(AM31&gt;AO31,"○",IF(AM31&lt;AO31,"●",IF(AM31="","","△")))</f>
        <v/>
      </c>
      <c r="AO30" s="571"/>
      <c r="AP30" s="572"/>
      <c r="AQ30" s="572"/>
      <c r="AR30" s="572"/>
      <c r="AS30" s="195" t="s">
        <v>109</v>
      </c>
      <c r="AT30" s="570" t="str">
        <f>IF(AS31&gt;AU31,"○",IF(AS31&lt;AU31,"●",IF(AS31="","","△")))</f>
        <v/>
      </c>
      <c r="AU30" s="571"/>
      <c r="AV30" s="579"/>
      <c r="AW30" s="578">
        <f>COUNTIF($C30:$AU31,"○")</f>
        <v>0</v>
      </c>
      <c r="AX30" s="578">
        <f>COUNTIF($C30:$AU31,"●")</f>
        <v>0</v>
      </c>
      <c r="AY30" s="578">
        <f>COUNTIF($C30:$AU31,"△")</f>
        <v>0</v>
      </c>
      <c r="AZ30" s="576">
        <f>SUM(AS31,AP31,AM31,AJ31,AG31,AD31,AA31,X31,U31,R31,O31,L31,I31,F31,C31)</f>
        <v>0</v>
      </c>
      <c r="BA30" s="576">
        <f>SUM(AU31,AR31,AO31,AL31,AI31,AF31,AC31,Z31,W31,T31,Q31,N31,K31,H31,E31)</f>
        <v>0</v>
      </c>
      <c r="BB30" s="576">
        <f>AZ30-BA30</f>
        <v>0</v>
      </c>
      <c r="BC30" s="577" t="str">
        <f>IF(AND(AW30=0,AX30=0,AY30=0),"",RANK(BE30,BE$4:BE$33))</f>
        <v/>
      </c>
      <c r="BD30" s="373" t="str">
        <f>IF(BG30=0,MAX(C30,F30,I30,L30,O30,R30,U30,X30,AA30,AE30,AD30,AG30,AJ30,AM30,AP30,AS30),"")</f>
        <v/>
      </c>
      <c r="BE30" s="568">
        <f t="shared" ref="BE30" si="214">IF(AND(AW30=0,AX30=0,AY30=0),-99999,100000*AW30+10000*AY30-BF30)</f>
        <v>-99999</v>
      </c>
      <c r="BF30" s="568">
        <f>RANK(BB30,BB$4:BB$33)</f>
        <v>1</v>
      </c>
      <c r="BG30" s="589">
        <f t="shared" ref="BG30" si="215">$BG$2-SUM(BH30:BN31)</f>
        <v>11</v>
      </c>
      <c r="BH30" s="569">
        <f t="shared" ref="BH30:BN30" si="216">COUNTIF($BP30:$CD31,BH$3)</f>
        <v>0</v>
      </c>
      <c r="BI30" s="569">
        <f t="shared" si="216"/>
        <v>0</v>
      </c>
      <c r="BJ30" s="569">
        <f t="shared" si="216"/>
        <v>0</v>
      </c>
      <c r="BK30" s="569">
        <f t="shared" si="216"/>
        <v>0</v>
      </c>
      <c r="BL30" s="569">
        <f t="shared" si="216"/>
        <v>0</v>
      </c>
      <c r="BM30" s="569">
        <f t="shared" si="216"/>
        <v>0</v>
      </c>
      <c r="BN30" s="569">
        <f t="shared" si="216"/>
        <v>0</v>
      </c>
      <c r="BP30" s="568" t="str">
        <f t="shared" ref="BP30" si="217">IF(OR(C30=0,C30="/"),"",MONTH(C30))</f>
        <v/>
      </c>
      <c r="BQ30" s="568" t="str">
        <f t="shared" ref="BQ30" si="218">IF(OR(F30=0,F30="/"),"",MONTH(F30))</f>
        <v/>
      </c>
      <c r="BR30" s="568" t="str">
        <f t="shared" ref="BR30" si="219">IF(OR(I30=0,I30="/"),"",MONTH(I30))</f>
        <v/>
      </c>
      <c r="BS30" s="568" t="str">
        <f t="shared" ref="BS30" si="220">IF(OR(L30=0,L30="/"),"",MONTH(L30))</f>
        <v/>
      </c>
      <c r="BT30" s="568" t="str">
        <f t="shared" ref="BT30" si="221">IF(OR(O30=0,O30="/"),"",MONTH(O30))</f>
        <v/>
      </c>
      <c r="BU30" s="568" t="str">
        <f t="shared" ref="BU30" si="222">IF(OR(R30=0,R30="/"),"",MONTH(R30))</f>
        <v/>
      </c>
      <c r="BV30" s="568" t="str">
        <f t="shared" ref="BV30" si="223">IF(OR(U30=0,U30="/"),"",MONTH(U30))</f>
        <v/>
      </c>
      <c r="BW30" s="568" t="str">
        <f t="shared" ref="BW30" si="224">IF(OR(X30=0,X30="/"),"",MONTH(X30))</f>
        <v/>
      </c>
      <c r="BX30" s="568" t="str">
        <f t="shared" ref="BX30" si="225">IF(OR(AA30=0,AA30="/"),"",MONTH(AA30))</f>
        <v/>
      </c>
      <c r="BY30" s="568" t="str">
        <f t="shared" ref="BY30" si="226">IF(OR(AD30=0,AD30="/"),"",MONTH(AD30))</f>
        <v/>
      </c>
      <c r="BZ30" s="568" t="str">
        <f t="shared" ref="BZ30" si="227">IF(OR(AG30=0,AG30="/"),"",MONTH(AG30))</f>
        <v/>
      </c>
      <c r="CA30" s="568" t="str">
        <f t="shared" ref="CA30" si="228">IF(OR(AJ30=0,AJ30="/"),"",MONTH(AJ30))</f>
        <v/>
      </c>
      <c r="CB30" s="568" t="str">
        <f t="shared" ref="CB30" si="229">IF(OR(AM30=0,AM30="/"),"",MONTH(AM30))</f>
        <v/>
      </c>
      <c r="CC30" s="568" t="str">
        <f t="shared" ref="CC30" si="230">IF(OR(AP30=0,AP30="/"),"",MONTH(AP30))</f>
        <v/>
      </c>
      <c r="CD30" s="568" t="str">
        <f t="shared" ref="CD30" si="231">IF(OR(AS30=0,AS30="/"),"",MONTH(AS30))</f>
        <v/>
      </c>
    </row>
    <row r="31" spans="1:82" ht="30" hidden="1" customHeight="1">
      <c r="A31" s="574"/>
      <c r="B31" s="575"/>
      <c r="C31" s="139" t="str">
        <f>IF(AR5="","",AR5)</f>
        <v/>
      </c>
      <c r="D31" s="137" t="str">
        <f>AQ5</f>
        <v/>
      </c>
      <c r="E31" s="140" t="str">
        <f>IF(AP5="","",AP5)</f>
        <v/>
      </c>
      <c r="F31" s="139" t="str">
        <f>IF(AR7="","",AR7)</f>
        <v/>
      </c>
      <c r="G31" s="137" t="str">
        <f>AQ7</f>
        <v/>
      </c>
      <c r="H31" s="140" t="str">
        <f>IF(AP7="","",AP7)</f>
        <v/>
      </c>
      <c r="I31" s="139" t="str">
        <f>IF(AR9="","",AR9)</f>
        <v/>
      </c>
      <c r="J31" s="137" t="str">
        <f>AQ9</f>
        <v/>
      </c>
      <c r="K31" s="140" t="str">
        <f>IF(AP9="","",AP9)</f>
        <v/>
      </c>
      <c r="L31" s="139" t="str">
        <f>IF(AR11="","",AR11)</f>
        <v/>
      </c>
      <c r="M31" s="137" t="str">
        <f>AQ11</f>
        <v/>
      </c>
      <c r="N31" s="140" t="str">
        <f>IF(AP11="","",AP11)</f>
        <v/>
      </c>
      <c r="O31" s="139" t="str">
        <f>IF(AR13="","",AR13)</f>
        <v/>
      </c>
      <c r="P31" s="137" t="str">
        <f>AQ13</f>
        <v/>
      </c>
      <c r="Q31" s="140" t="str">
        <f>IF(AP13="","",AP13)</f>
        <v/>
      </c>
      <c r="R31" s="139" t="str">
        <f>IF(AR15="","",AR15)</f>
        <v/>
      </c>
      <c r="S31" s="137" t="str">
        <f>AQ15</f>
        <v/>
      </c>
      <c r="T31" s="140" t="str">
        <f>IF(AP15="","",AP15)</f>
        <v/>
      </c>
      <c r="U31" s="139" t="str">
        <f>IF(AR17="","",AR17)</f>
        <v/>
      </c>
      <c r="V31" s="137" t="str">
        <f>AQ17</f>
        <v/>
      </c>
      <c r="W31" s="140" t="str">
        <f>IF(AP17="","",AP17)</f>
        <v/>
      </c>
      <c r="X31" s="139" t="str">
        <f>IF(AR19="","",AR19)</f>
        <v/>
      </c>
      <c r="Y31" s="137" t="str">
        <f>AQ19</f>
        <v/>
      </c>
      <c r="Z31" s="140" t="str">
        <f>IF(AP19="","",AP19)</f>
        <v/>
      </c>
      <c r="AA31" s="139" t="str">
        <f>IF(AR21="","",AR21)</f>
        <v/>
      </c>
      <c r="AB31" s="137" t="str">
        <f>AQ21</f>
        <v/>
      </c>
      <c r="AC31" s="140" t="str">
        <f>IF(AP21="","",AP21)</f>
        <v/>
      </c>
      <c r="AD31" s="139" t="str">
        <f>IF(AR23="","",AR23)</f>
        <v/>
      </c>
      <c r="AE31" s="137" t="str">
        <f>AQ23</f>
        <v/>
      </c>
      <c r="AF31" s="140" t="str">
        <f>IF(AP23="","",AP23)</f>
        <v/>
      </c>
      <c r="AG31" s="139" t="str">
        <f>IF(AR25="","",AR25)</f>
        <v/>
      </c>
      <c r="AH31" s="137" t="str">
        <f>AQ25</f>
        <v/>
      </c>
      <c r="AI31" s="140" t="str">
        <f>IF(AP25="","",AP25)</f>
        <v/>
      </c>
      <c r="AJ31" s="139" t="str">
        <f>IF(AR27="","",AR27)</f>
        <v/>
      </c>
      <c r="AK31" s="137" t="str">
        <f>AQ27</f>
        <v/>
      </c>
      <c r="AL31" s="140" t="str">
        <f>IF(AP27="","",AP27)</f>
        <v/>
      </c>
      <c r="AM31" s="139" t="str">
        <f>IF(AR29="","",AR29)</f>
        <v/>
      </c>
      <c r="AN31" s="137" t="str">
        <f>AQ29</f>
        <v/>
      </c>
      <c r="AO31" s="140" t="str">
        <f>IF(AP29="","",AP29)</f>
        <v/>
      </c>
      <c r="AP31" s="572"/>
      <c r="AQ31" s="572"/>
      <c r="AR31" s="572"/>
      <c r="AS31" s="136"/>
      <c r="AT31" s="137" t="str">
        <f>IF(AS31&gt;="","","－")</f>
        <v/>
      </c>
      <c r="AU31" s="138"/>
      <c r="AV31" s="579"/>
      <c r="AW31" s="578"/>
      <c r="AX31" s="578"/>
      <c r="AY31" s="578"/>
      <c r="AZ31" s="576"/>
      <c r="BA31" s="576"/>
      <c r="BB31" s="576"/>
      <c r="BC31" s="577"/>
      <c r="BD31" s="373"/>
      <c r="BE31" s="568"/>
      <c r="BF31" s="568"/>
      <c r="BG31" s="589"/>
      <c r="BH31" s="569"/>
      <c r="BI31" s="569"/>
      <c r="BJ31" s="569"/>
      <c r="BK31" s="569"/>
      <c r="BL31" s="569"/>
      <c r="BM31" s="569"/>
      <c r="BN31" s="569"/>
      <c r="BP31" s="568"/>
      <c r="BQ31" s="568"/>
      <c r="BR31" s="568"/>
      <c r="BS31" s="568"/>
      <c r="BT31" s="568"/>
      <c r="BU31" s="568"/>
      <c r="BV31" s="568"/>
      <c r="BW31" s="568"/>
      <c r="BX31" s="568"/>
      <c r="BY31" s="568"/>
      <c r="BZ31" s="568"/>
      <c r="CA31" s="568"/>
      <c r="CB31" s="568"/>
      <c r="CC31" s="568"/>
      <c r="CD31" s="568"/>
    </row>
    <row r="32" spans="1:82" ht="30" hidden="1" customHeight="1">
      <c r="A32" s="574">
        <v>15</v>
      </c>
      <c r="B32" s="575">
        <f>'参加チーム(新人)'!E30</f>
        <v>0</v>
      </c>
      <c r="C32" s="194" t="str">
        <f>IF(AS4="","",AS4)</f>
        <v>/</v>
      </c>
      <c r="D32" s="570" t="str">
        <f>IF(C33&gt;E33,"○",IF(C33&lt;E33,"●",IF(C33="","","△")))</f>
        <v/>
      </c>
      <c r="E32" s="571"/>
      <c r="F32" s="194" t="str">
        <f>IF(AS6="","",AS6)</f>
        <v>/</v>
      </c>
      <c r="G32" s="570" t="str">
        <f>IF(F33&gt;H33,"○",IF(F33&lt;H33,"●",IF(F33="","","△")))</f>
        <v/>
      </c>
      <c r="H32" s="571"/>
      <c r="I32" s="194" t="str">
        <f>IF(AS8="","",AS8)</f>
        <v>/</v>
      </c>
      <c r="J32" s="570" t="str">
        <f>IF(I33&gt;K33,"○",IF(I33&lt;K33,"●",IF(I33="","","△")))</f>
        <v/>
      </c>
      <c r="K32" s="571"/>
      <c r="L32" s="194" t="str">
        <f>IF(AS10="","",AS10)</f>
        <v>/</v>
      </c>
      <c r="M32" s="570" t="str">
        <f>IF(L33&gt;N33,"○",IF(L33&lt;N33,"●",IF(L33="","","△")))</f>
        <v/>
      </c>
      <c r="N32" s="571"/>
      <c r="O32" s="194" t="str">
        <f>IF(AS12="","",AS12)</f>
        <v>/</v>
      </c>
      <c r="P32" s="570" t="str">
        <f>IF(O33&gt;Q33,"○",IF(O33&lt;Q33,"●",IF(O33="","","△")))</f>
        <v/>
      </c>
      <c r="Q32" s="571"/>
      <c r="R32" s="194" t="str">
        <f>IF(AS14="","",AS14)</f>
        <v>/</v>
      </c>
      <c r="S32" s="570" t="str">
        <f>IF(R33&gt;T33,"○",IF(R33&lt;T33,"●",IF(R33="","","△")))</f>
        <v/>
      </c>
      <c r="T32" s="571"/>
      <c r="U32" s="194" t="str">
        <f>IF(AS16="","",AS16)</f>
        <v>/</v>
      </c>
      <c r="V32" s="570" t="str">
        <f>IF(U33&gt;W33,"○",IF(U33&lt;W33,"●",IF(U33="","","△")))</f>
        <v/>
      </c>
      <c r="W32" s="571"/>
      <c r="X32" s="194" t="str">
        <f>IF(AS18="","",AS18)</f>
        <v>/</v>
      </c>
      <c r="Y32" s="570" t="str">
        <f>IF(X33&gt;Z33,"○",IF(X33&lt;Z33,"●",IF(X33="","","△")))</f>
        <v/>
      </c>
      <c r="Z32" s="571"/>
      <c r="AA32" s="194" t="str">
        <f>IF(AS20="","",AS20)</f>
        <v>/</v>
      </c>
      <c r="AB32" s="570" t="str">
        <f>IF(AA33&gt;AC33,"○",IF(AA33&lt;AC33,"●",IF(AA33="","","△")))</f>
        <v/>
      </c>
      <c r="AC32" s="571"/>
      <c r="AD32" s="194" t="str">
        <f>IF(AS22="","",AS22)</f>
        <v>/</v>
      </c>
      <c r="AE32" s="570" t="str">
        <f>IF(AD33&gt;AF33,"○",IF(AD33&lt;AF33,"●",IF(AD33="","","△")))</f>
        <v/>
      </c>
      <c r="AF32" s="571"/>
      <c r="AG32" s="194" t="str">
        <f>IF(AS24="","",AS24)</f>
        <v>/</v>
      </c>
      <c r="AH32" s="570" t="str">
        <f>IF(AG33&gt;AI33,"○",IF(AG33&lt;AI33,"●",IF(AG33="","","△")))</f>
        <v/>
      </c>
      <c r="AI32" s="571"/>
      <c r="AJ32" s="194" t="str">
        <f>IF(AS26="","",AS26)</f>
        <v>/</v>
      </c>
      <c r="AK32" s="570" t="str">
        <f>IF(AJ33&gt;AL33,"○",IF(AJ33&lt;AL33,"●",IF(AJ33="","","△")))</f>
        <v/>
      </c>
      <c r="AL32" s="571"/>
      <c r="AM32" s="194" t="str">
        <f>IF(AS28="","",AS28)</f>
        <v>/</v>
      </c>
      <c r="AN32" s="570" t="str">
        <f>IF(AM33&gt;AO33,"○",IF(AM33&lt;AO33,"●",IF(AM33="","","△")))</f>
        <v/>
      </c>
      <c r="AO32" s="571"/>
      <c r="AP32" s="194" t="str">
        <f>IF(AS30="","",AS30)</f>
        <v>/</v>
      </c>
      <c r="AQ32" s="570" t="str">
        <f>IF(AP33&gt;AR33,"○",IF(AP33&lt;AR33,"●",IF(AP33="","","△")))</f>
        <v/>
      </c>
      <c r="AR32" s="571"/>
      <c r="AS32" s="572"/>
      <c r="AT32" s="572"/>
      <c r="AU32" s="572"/>
      <c r="AV32" s="579"/>
      <c r="AW32" s="578">
        <f>COUNTIF($C32:$AU33,"○")</f>
        <v>0</v>
      </c>
      <c r="AX32" s="578">
        <f>COUNTIF($C32:$AU33,"●")</f>
        <v>0</v>
      </c>
      <c r="AY32" s="578">
        <f>COUNTIF($C32:$AU33,"△")</f>
        <v>0</v>
      </c>
      <c r="AZ32" s="576">
        <f>SUM(AS33,AP33,AM33,AJ33,AG33,AD33,AA33,X33,U33,R33,O33,L33,I33,F33,C33)</f>
        <v>0</v>
      </c>
      <c r="BA32" s="576">
        <f>SUM(AU33,AR33,AO33,AL33,AI33,AF33,AC33,Z33,W33,T33,Q33,N33,K33,H33,E33)</f>
        <v>0</v>
      </c>
      <c r="BB32" s="599">
        <f>AZ32-BA32</f>
        <v>0</v>
      </c>
      <c r="BC32" s="577" t="str">
        <f>IF(AND(AW32=0,AX32=0,AY32=0),"",RANK(BE32,BE$4:BE$33))</f>
        <v/>
      </c>
      <c r="BD32" s="373" t="str">
        <f>IF(BG32=0,MAX(C32,F32,I32,L32,O32,R32,U32,X32,AA32,AE32,AD32,AG32,AJ32,AM32,AP32,AS32),"")</f>
        <v/>
      </c>
      <c r="BE32" s="568">
        <f t="shared" ref="BE32" si="232">IF(AND(AW32=0,AX32=0,AY32=0),-99999,100000*AW32+10000*AY32-BF32)</f>
        <v>-99999</v>
      </c>
      <c r="BF32" s="568">
        <f>RANK(BB32,BB$4:BB$33)</f>
        <v>1</v>
      </c>
      <c r="BG32" s="589">
        <f t="shared" ref="BG32" si="233">$BG$2-SUM(BH32:BN33)</f>
        <v>11</v>
      </c>
      <c r="BH32" s="569">
        <f t="shared" ref="BH32:BN32" si="234">COUNTIF($BP32:$CD33,BH$3)</f>
        <v>0</v>
      </c>
      <c r="BI32" s="569">
        <f t="shared" si="234"/>
        <v>0</v>
      </c>
      <c r="BJ32" s="569">
        <f t="shared" si="234"/>
        <v>0</v>
      </c>
      <c r="BK32" s="569">
        <f t="shared" si="234"/>
        <v>0</v>
      </c>
      <c r="BL32" s="569">
        <f t="shared" si="234"/>
        <v>0</v>
      </c>
      <c r="BM32" s="569">
        <f t="shared" si="234"/>
        <v>0</v>
      </c>
      <c r="BN32" s="569">
        <f t="shared" si="234"/>
        <v>0</v>
      </c>
      <c r="BP32" s="568" t="str">
        <f t="shared" ref="BP32" si="235">IF(OR(C32=0,C32="/"),"",MONTH(C32))</f>
        <v/>
      </c>
      <c r="BQ32" s="568" t="str">
        <f t="shared" ref="BQ32" si="236">IF(OR(F32=0,F32="/"),"",MONTH(F32))</f>
        <v/>
      </c>
      <c r="BR32" s="568" t="str">
        <f t="shared" ref="BR32" si="237">IF(OR(I32=0,I32="/"),"",MONTH(I32))</f>
        <v/>
      </c>
      <c r="BS32" s="568" t="str">
        <f t="shared" ref="BS32" si="238">IF(OR(L32=0,L32="/"),"",MONTH(L32))</f>
        <v/>
      </c>
      <c r="BT32" s="568" t="str">
        <f t="shared" ref="BT32" si="239">IF(OR(O32=0,O32="/"),"",MONTH(O32))</f>
        <v/>
      </c>
      <c r="BU32" s="568" t="str">
        <f t="shared" ref="BU32" si="240">IF(OR(R32=0,R32="/"),"",MONTH(R32))</f>
        <v/>
      </c>
      <c r="BV32" s="568" t="str">
        <f t="shared" ref="BV32" si="241">IF(OR(U32=0,U32="/"),"",MONTH(U32))</f>
        <v/>
      </c>
      <c r="BW32" s="568" t="str">
        <f t="shared" ref="BW32" si="242">IF(OR(X32=0,X32="/"),"",MONTH(X32))</f>
        <v/>
      </c>
      <c r="BX32" s="568" t="str">
        <f t="shared" ref="BX32" si="243">IF(OR(AA32=0,AA32="/"),"",MONTH(AA32))</f>
        <v/>
      </c>
      <c r="BY32" s="568" t="str">
        <f t="shared" ref="BY32" si="244">IF(OR(AD32=0,AD32="/"),"",MONTH(AD32))</f>
        <v/>
      </c>
      <c r="BZ32" s="568" t="str">
        <f t="shared" ref="BZ32" si="245">IF(OR(AG32=0,AG32="/"),"",MONTH(AG32))</f>
        <v/>
      </c>
      <c r="CA32" s="568" t="str">
        <f t="shared" ref="CA32" si="246">IF(OR(AJ32=0,AJ32="/"),"",MONTH(AJ32))</f>
        <v/>
      </c>
      <c r="CB32" s="568" t="str">
        <f t="shared" ref="CB32" si="247">IF(OR(AM32=0,AM32="/"),"",MONTH(AM32))</f>
        <v/>
      </c>
      <c r="CC32" s="568" t="str">
        <f t="shared" ref="CC32" si="248">IF(OR(AP32=0,AP32="/"),"",MONTH(AP32))</f>
        <v/>
      </c>
      <c r="CD32" s="568" t="str">
        <f t="shared" ref="CD32" si="249">IF(OR(AS32=0,AS32="/"),"",MONTH(AS32))</f>
        <v/>
      </c>
    </row>
    <row r="33" spans="1:82" ht="30" hidden="1" customHeight="1">
      <c r="A33" s="574"/>
      <c r="B33" s="575"/>
      <c r="C33" s="139" t="str">
        <f>IF(AU5="","",AU5)</f>
        <v/>
      </c>
      <c r="D33" s="137" t="str">
        <f>AT5</f>
        <v/>
      </c>
      <c r="E33" s="140" t="str">
        <f>IF(AS5="","",AS5)</f>
        <v/>
      </c>
      <c r="F33" s="139" t="str">
        <f>IF(AU7="","",AU7)</f>
        <v/>
      </c>
      <c r="G33" s="137" t="str">
        <f>AT7</f>
        <v/>
      </c>
      <c r="H33" s="140" t="str">
        <f>IF(AS7="","",AS7)</f>
        <v/>
      </c>
      <c r="I33" s="139" t="str">
        <f>IF(AU9="","",AU9)</f>
        <v/>
      </c>
      <c r="J33" s="137" t="str">
        <f>AT9</f>
        <v/>
      </c>
      <c r="K33" s="140" t="str">
        <f>IF(AS9="","",AS9)</f>
        <v/>
      </c>
      <c r="L33" s="139" t="str">
        <f>IF(AU11="","",AU11)</f>
        <v/>
      </c>
      <c r="M33" s="137" t="str">
        <f>AT11</f>
        <v/>
      </c>
      <c r="N33" s="140" t="str">
        <f>IF(AS11="","",AS11)</f>
        <v/>
      </c>
      <c r="O33" s="139" t="str">
        <f>IF(AU13="","",AU13)</f>
        <v/>
      </c>
      <c r="P33" s="137" t="str">
        <f>AT13</f>
        <v/>
      </c>
      <c r="Q33" s="140" t="str">
        <f>IF(AS13="","",AS13)</f>
        <v/>
      </c>
      <c r="R33" s="139" t="str">
        <f>IF(AU15="","",AU15)</f>
        <v/>
      </c>
      <c r="S33" s="137" t="str">
        <f>AT15</f>
        <v/>
      </c>
      <c r="T33" s="140" t="str">
        <f>IF(AS15="","",AS15)</f>
        <v/>
      </c>
      <c r="U33" s="139" t="str">
        <f>IF(AU17="","",AU17)</f>
        <v/>
      </c>
      <c r="V33" s="137" t="str">
        <f>AT17</f>
        <v/>
      </c>
      <c r="W33" s="140" t="str">
        <f>IF(AS17="","",AS17)</f>
        <v/>
      </c>
      <c r="X33" s="139" t="str">
        <f>IF(AU19="","",AU19)</f>
        <v/>
      </c>
      <c r="Y33" s="137" t="str">
        <f>AT19</f>
        <v/>
      </c>
      <c r="Z33" s="140" t="str">
        <f>IF(AS19="","",AS19)</f>
        <v/>
      </c>
      <c r="AA33" s="139" t="str">
        <f>IF(AU21="","",AU21)</f>
        <v/>
      </c>
      <c r="AB33" s="137" t="str">
        <f>AT21</f>
        <v/>
      </c>
      <c r="AC33" s="140" t="str">
        <f>IF(AS21="","",AS21)</f>
        <v/>
      </c>
      <c r="AD33" s="139" t="str">
        <f>IF(AU23="","",AU23)</f>
        <v/>
      </c>
      <c r="AE33" s="137" t="str">
        <f>AT23</f>
        <v/>
      </c>
      <c r="AF33" s="140" t="str">
        <f>IF(AS23="","",AS23)</f>
        <v/>
      </c>
      <c r="AG33" s="139" t="str">
        <f>IF(AU25="","",AU25)</f>
        <v/>
      </c>
      <c r="AH33" s="137" t="str">
        <f>AT25</f>
        <v/>
      </c>
      <c r="AI33" s="140" t="str">
        <f>IF(AS25="","",AS25)</f>
        <v/>
      </c>
      <c r="AJ33" s="139" t="str">
        <f>IF(AU27="","",AU27)</f>
        <v/>
      </c>
      <c r="AK33" s="137" t="str">
        <f>AT27</f>
        <v/>
      </c>
      <c r="AL33" s="140" t="str">
        <f>IF(AS27="","",AS27)</f>
        <v/>
      </c>
      <c r="AM33" s="139" t="str">
        <f>IF(AU29="","",AU29)</f>
        <v/>
      </c>
      <c r="AN33" s="137" t="str">
        <f>AT29</f>
        <v/>
      </c>
      <c r="AO33" s="140" t="str">
        <f>IF(AS29="","",AS29)</f>
        <v/>
      </c>
      <c r="AP33" s="139" t="str">
        <f>IF(AU31="","",AU31)</f>
        <v/>
      </c>
      <c r="AQ33" s="137" t="str">
        <f>AT31</f>
        <v/>
      </c>
      <c r="AR33" s="140" t="str">
        <f>IF(AS31="","",AS31)</f>
        <v/>
      </c>
      <c r="AS33" s="572"/>
      <c r="AT33" s="572"/>
      <c r="AU33" s="572"/>
      <c r="AV33" s="579"/>
      <c r="AW33" s="578"/>
      <c r="AX33" s="578"/>
      <c r="AY33" s="578"/>
      <c r="AZ33" s="576"/>
      <c r="BA33" s="576"/>
      <c r="BB33" s="599"/>
      <c r="BC33" s="577"/>
      <c r="BD33" s="373"/>
      <c r="BE33" s="568"/>
      <c r="BF33" s="568"/>
      <c r="BG33" s="589"/>
      <c r="BH33" s="569"/>
      <c r="BI33" s="569"/>
      <c r="BJ33" s="569"/>
      <c r="BK33" s="569"/>
      <c r="BL33" s="569"/>
      <c r="BM33" s="569"/>
      <c r="BN33" s="569"/>
      <c r="BP33" s="568"/>
      <c r="BQ33" s="568"/>
      <c r="BR33" s="568"/>
      <c r="BS33" s="568"/>
      <c r="BT33" s="568"/>
      <c r="BU33" s="568"/>
      <c r="BV33" s="568"/>
      <c r="BW33" s="568"/>
      <c r="BX33" s="568"/>
      <c r="BY33" s="568"/>
      <c r="BZ33" s="568"/>
      <c r="CA33" s="568"/>
      <c r="CB33" s="568"/>
      <c r="CC33" s="568"/>
      <c r="CD33" s="568"/>
    </row>
    <row r="34" spans="1:82" ht="20.25" customHeight="1">
      <c r="BC34" s="351"/>
    </row>
    <row r="35" spans="1:82" ht="20.25" customHeight="1">
      <c r="BC35" s="351"/>
    </row>
  </sheetData>
  <sheetProtection sheet="1" objects="1" scenarios="1"/>
  <mergeCells count="777">
    <mergeCell ref="BE32:BE33"/>
    <mergeCell ref="BF32:BF33"/>
    <mergeCell ref="BG32:BG33"/>
    <mergeCell ref="BE28:BE29"/>
    <mergeCell ref="BF28:BF29"/>
    <mergeCell ref="BG28:BG29"/>
    <mergeCell ref="BE30:BE31"/>
    <mergeCell ref="BF30:BF31"/>
    <mergeCell ref="BG30:BG31"/>
    <mergeCell ref="BE22:BE23"/>
    <mergeCell ref="BF22:BF23"/>
    <mergeCell ref="BG22:BG23"/>
    <mergeCell ref="BE24:BE25"/>
    <mergeCell ref="BF24:BF25"/>
    <mergeCell ref="BG24:BG25"/>
    <mergeCell ref="BE26:BE27"/>
    <mergeCell ref="BF26:BF27"/>
    <mergeCell ref="BG26:BG27"/>
    <mergeCell ref="BE16:BE17"/>
    <mergeCell ref="BF16:BF17"/>
    <mergeCell ref="BG16:BG17"/>
    <mergeCell ref="BE18:BE19"/>
    <mergeCell ref="BF18:BF19"/>
    <mergeCell ref="BG18:BG19"/>
    <mergeCell ref="BE20:BE21"/>
    <mergeCell ref="BF20:BF21"/>
    <mergeCell ref="BG20:BG21"/>
    <mergeCell ref="BE10:BE11"/>
    <mergeCell ref="BF10:BF11"/>
    <mergeCell ref="BG10:BG11"/>
    <mergeCell ref="BE12:BE13"/>
    <mergeCell ref="BF12:BF13"/>
    <mergeCell ref="BG12:BG13"/>
    <mergeCell ref="BE14:BE15"/>
    <mergeCell ref="BF14:BF15"/>
    <mergeCell ref="BG14:BG15"/>
    <mergeCell ref="BE4:BE5"/>
    <mergeCell ref="BF4:BF5"/>
    <mergeCell ref="BG4:BG5"/>
    <mergeCell ref="BE6:BE7"/>
    <mergeCell ref="BF6:BF7"/>
    <mergeCell ref="BG6:BG7"/>
    <mergeCell ref="BE8:BE9"/>
    <mergeCell ref="BF8:BF9"/>
    <mergeCell ref="BG8:BG9"/>
    <mergeCell ref="AY32:AY33"/>
    <mergeCell ref="AZ32:AZ33"/>
    <mergeCell ref="BA32:BA33"/>
    <mergeCell ref="BB32:BB33"/>
    <mergeCell ref="BC32:BC33"/>
    <mergeCell ref="AT4:AU4"/>
    <mergeCell ref="D6:E6"/>
    <mergeCell ref="J6:K6"/>
    <mergeCell ref="M6:N6"/>
    <mergeCell ref="P6:Q6"/>
    <mergeCell ref="S6:T6"/>
    <mergeCell ref="V6:W6"/>
    <mergeCell ref="Y6:Z6"/>
    <mergeCell ref="AB6:AC6"/>
    <mergeCell ref="AE6:AF6"/>
    <mergeCell ref="AX30:AX31"/>
    <mergeCell ref="AY30:AY31"/>
    <mergeCell ref="AT30:AU30"/>
    <mergeCell ref="AZ30:AZ31"/>
    <mergeCell ref="BA30:BA31"/>
    <mergeCell ref="BB30:BB31"/>
    <mergeCell ref="BC30:BC31"/>
    <mergeCell ref="Y32:Z32"/>
    <mergeCell ref="AB32:AC32"/>
    <mergeCell ref="A32:A33"/>
    <mergeCell ref="B32:B33"/>
    <mergeCell ref="D32:E32"/>
    <mergeCell ref="G32:H32"/>
    <mergeCell ref="J32:K32"/>
    <mergeCell ref="M32:N32"/>
    <mergeCell ref="P32:Q32"/>
    <mergeCell ref="S32:T32"/>
    <mergeCell ref="V32:W32"/>
    <mergeCell ref="AE32:AF32"/>
    <mergeCell ref="AH32:AI32"/>
    <mergeCell ref="AK32:AL32"/>
    <mergeCell ref="AN32:AO32"/>
    <mergeCell ref="AQ32:AR32"/>
    <mergeCell ref="AS32:AU33"/>
    <mergeCell ref="AX28:AX29"/>
    <mergeCell ref="AW32:AW33"/>
    <mergeCell ref="AX32:AX33"/>
    <mergeCell ref="AY28:AY29"/>
    <mergeCell ref="AT28:AU28"/>
    <mergeCell ref="AZ28:AZ29"/>
    <mergeCell ref="BA28:BA29"/>
    <mergeCell ref="BB28:BB29"/>
    <mergeCell ref="BC28:BC29"/>
    <mergeCell ref="A30:A31"/>
    <mergeCell ref="B30:B31"/>
    <mergeCell ref="D30:E30"/>
    <mergeCell ref="G30:H30"/>
    <mergeCell ref="J30:K30"/>
    <mergeCell ref="M30:N30"/>
    <mergeCell ref="P30:Q30"/>
    <mergeCell ref="S30:T30"/>
    <mergeCell ref="V30:W30"/>
    <mergeCell ref="Y30:Z30"/>
    <mergeCell ref="AB30:AC30"/>
    <mergeCell ref="AE30:AF30"/>
    <mergeCell ref="AP30:AR31"/>
    <mergeCell ref="AH30:AI30"/>
    <mergeCell ref="AK30:AL30"/>
    <mergeCell ref="AN30:AO30"/>
    <mergeCell ref="AW30:AW31"/>
    <mergeCell ref="AX26:AX27"/>
    <mergeCell ref="AY26:AY27"/>
    <mergeCell ref="AT26:AU26"/>
    <mergeCell ref="AZ26:AZ27"/>
    <mergeCell ref="BA26:BA27"/>
    <mergeCell ref="BB26:BB27"/>
    <mergeCell ref="BC26:BC27"/>
    <mergeCell ref="A28:A29"/>
    <mergeCell ref="B28:B29"/>
    <mergeCell ref="D28:E28"/>
    <mergeCell ref="G28:H28"/>
    <mergeCell ref="J28:K28"/>
    <mergeCell ref="M28:N28"/>
    <mergeCell ref="P28:Q28"/>
    <mergeCell ref="S28:T28"/>
    <mergeCell ref="V28:W28"/>
    <mergeCell ref="Y28:Z28"/>
    <mergeCell ref="AB28:AC28"/>
    <mergeCell ref="AE28:AF28"/>
    <mergeCell ref="AM28:AO29"/>
    <mergeCell ref="AH28:AI28"/>
    <mergeCell ref="AK28:AL28"/>
    <mergeCell ref="AQ28:AR28"/>
    <mergeCell ref="AW28:AW29"/>
    <mergeCell ref="AX24:AX25"/>
    <mergeCell ref="AY24:AY25"/>
    <mergeCell ref="AT24:AU24"/>
    <mergeCell ref="AZ24:AZ25"/>
    <mergeCell ref="BA24:BA25"/>
    <mergeCell ref="BB24:BB25"/>
    <mergeCell ref="BC24:BC25"/>
    <mergeCell ref="A26:A27"/>
    <mergeCell ref="B26:B27"/>
    <mergeCell ref="D26:E26"/>
    <mergeCell ref="G26:H26"/>
    <mergeCell ref="J26:K26"/>
    <mergeCell ref="M26:N26"/>
    <mergeCell ref="P26:Q26"/>
    <mergeCell ref="S26:T26"/>
    <mergeCell ref="V26:W26"/>
    <mergeCell ref="Y26:Z26"/>
    <mergeCell ref="AB26:AC26"/>
    <mergeCell ref="AE26:AF26"/>
    <mergeCell ref="AJ26:AL27"/>
    <mergeCell ref="AH26:AI26"/>
    <mergeCell ref="AN26:AO26"/>
    <mergeCell ref="AQ26:AR26"/>
    <mergeCell ref="AW26:AW27"/>
    <mergeCell ref="AX22:AX23"/>
    <mergeCell ref="AY22:AY23"/>
    <mergeCell ref="AT22:AU22"/>
    <mergeCell ref="AZ22:AZ23"/>
    <mergeCell ref="BA22:BA23"/>
    <mergeCell ref="BB22:BB23"/>
    <mergeCell ref="BC22:BC23"/>
    <mergeCell ref="A24:A25"/>
    <mergeCell ref="B24:B25"/>
    <mergeCell ref="D24:E24"/>
    <mergeCell ref="G24:H24"/>
    <mergeCell ref="J24:K24"/>
    <mergeCell ref="M24:N24"/>
    <mergeCell ref="P24:Q24"/>
    <mergeCell ref="S24:T24"/>
    <mergeCell ref="V24:W24"/>
    <mergeCell ref="Y24:Z24"/>
    <mergeCell ref="AB24:AC24"/>
    <mergeCell ref="AE24:AF24"/>
    <mergeCell ref="AG24:AI25"/>
    <mergeCell ref="AK24:AL24"/>
    <mergeCell ref="AN24:AO24"/>
    <mergeCell ref="AQ24:AR24"/>
    <mergeCell ref="AW24:AW25"/>
    <mergeCell ref="BC20:BC21"/>
    <mergeCell ref="AW20:AW21"/>
    <mergeCell ref="AX20:AX21"/>
    <mergeCell ref="AY20:AY21"/>
    <mergeCell ref="AZ20:AZ21"/>
    <mergeCell ref="BA20:BA21"/>
    <mergeCell ref="BB20:BB21"/>
    <mergeCell ref="A22:A23"/>
    <mergeCell ref="B22:B23"/>
    <mergeCell ref="D22:E22"/>
    <mergeCell ref="G22:H22"/>
    <mergeCell ref="J22:K22"/>
    <mergeCell ref="M22:N22"/>
    <mergeCell ref="P22:Q22"/>
    <mergeCell ref="S22:T22"/>
    <mergeCell ref="AD22:AF23"/>
    <mergeCell ref="V22:W22"/>
    <mergeCell ref="Y22:Z22"/>
    <mergeCell ref="AB22:AC22"/>
    <mergeCell ref="AH22:AI22"/>
    <mergeCell ref="AK22:AL22"/>
    <mergeCell ref="AN22:AO22"/>
    <mergeCell ref="AQ22:AR22"/>
    <mergeCell ref="AW22:AW23"/>
    <mergeCell ref="AT20:AU20"/>
    <mergeCell ref="P20:Q20"/>
    <mergeCell ref="S20:T20"/>
    <mergeCell ref="AA20:AC21"/>
    <mergeCell ref="V20:W20"/>
    <mergeCell ref="Y20:Z20"/>
    <mergeCell ref="AE20:AF20"/>
    <mergeCell ref="AH20:AI20"/>
    <mergeCell ref="AK20:AL20"/>
    <mergeCell ref="AN20:AO20"/>
    <mergeCell ref="AQ20:AR20"/>
    <mergeCell ref="J18:K18"/>
    <mergeCell ref="M18:N18"/>
    <mergeCell ref="A18:A19"/>
    <mergeCell ref="B18:B19"/>
    <mergeCell ref="D18:E18"/>
    <mergeCell ref="G18:H18"/>
    <mergeCell ref="A20:A21"/>
    <mergeCell ref="B20:B21"/>
    <mergeCell ref="D20:E20"/>
    <mergeCell ref="G20:H20"/>
    <mergeCell ref="J20:K20"/>
    <mergeCell ref="M20:N20"/>
    <mergeCell ref="AZ18:AZ19"/>
    <mergeCell ref="AT18:AU18"/>
    <mergeCell ref="BA18:BA19"/>
    <mergeCell ref="AK18:AL18"/>
    <mergeCell ref="AN18:AO18"/>
    <mergeCell ref="X18:Z19"/>
    <mergeCell ref="V18:W18"/>
    <mergeCell ref="AB18:AC18"/>
    <mergeCell ref="AE18:AF18"/>
    <mergeCell ref="BC16:BC17"/>
    <mergeCell ref="AW16:AW17"/>
    <mergeCell ref="AX16:AX17"/>
    <mergeCell ref="AY16:AY17"/>
    <mergeCell ref="AZ16:AZ17"/>
    <mergeCell ref="BA16:BA17"/>
    <mergeCell ref="P18:Q18"/>
    <mergeCell ref="S18:T18"/>
    <mergeCell ref="AH18:AI18"/>
    <mergeCell ref="Y16:Z16"/>
    <mergeCell ref="AB16:AC16"/>
    <mergeCell ref="AE16:AF16"/>
    <mergeCell ref="BB16:BB17"/>
    <mergeCell ref="AH16:AI16"/>
    <mergeCell ref="AK16:AL16"/>
    <mergeCell ref="AN16:AO16"/>
    <mergeCell ref="AQ16:AR16"/>
    <mergeCell ref="AT16:AU16"/>
    <mergeCell ref="AQ18:AR18"/>
    <mergeCell ref="BB18:BB19"/>
    <mergeCell ref="BC18:BC19"/>
    <mergeCell ref="AW18:AW19"/>
    <mergeCell ref="AX18:AX19"/>
    <mergeCell ref="AY18:AY19"/>
    <mergeCell ref="A16:A17"/>
    <mergeCell ref="B16:B17"/>
    <mergeCell ref="D16:E16"/>
    <mergeCell ref="G16:H16"/>
    <mergeCell ref="J16:K16"/>
    <mergeCell ref="M16:N16"/>
    <mergeCell ref="P16:Q16"/>
    <mergeCell ref="S16:T16"/>
    <mergeCell ref="U16:W17"/>
    <mergeCell ref="BC12:BC13"/>
    <mergeCell ref="AW12:AW13"/>
    <mergeCell ref="AX12:AX13"/>
    <mergeCell ref="AY12:AY13"/>
    <mergeCell ref="AZ12:AZ13"/>
    <mergeCell ref="BA12:BA13"/>
    <mergeCell ref="A14:A15"/>
    <mergeCell ref="B14:B15"/>
    <mergeCell ref="D14:E14"/>
    <mergeCell ref="G14:H14"/>
    <mergeCell ref="AQ14:AR14"/>
    <mergeCell ref="J14:K14"/>
    <mergeCell ref="M14:N14"/>
    <mergeCell ref="P14:Q14"/>
    <mergeCell ref="R14:T15"/>
    <mergeCell ref="AH14:AI14"/>
    <mergeCell ref="AK14:AL14"/>
    <mergeCell ref="AN14:AO14"/>
    <mergeCell ref="V14:W14"/>
    <mergeCell ref="Y14:Z14"/>
    <mergeCell ref="AB14:AC14"/>
    <mergeCell ref="AE14:AF14"/>
    <mergeCell ref="BB14:BB15"/>
    <mergeCell ref="BC14:BC15"/>
    <mergeCell ref="Y12:Z12"/>
    <mergeCell ref="AB12:AC12"/>
    <mergeCell ref="AE12:AF12"/>
    <mergeCell ref="BB12:BB13"/>
    <mergeCell ref="AH12:AI12"/>
    <mergeCell ref="AK12:AL12"/>
    <mergeCell ref="AN12:AO12"/>
    <mergeCell ref="AQ12:AR12"/>
    <mergeCell ref="AT12:AU12"/>
    <mergeCell ref="A12:A13"/>
    <mergeCell ref="B12:B13"/>
    <mergeCell ref="D12:E12"/>
    <mergeCell ref="G12:H12"/>
    <mergeCell ref="O12:Q13"/>
    <mergeCell ref="J12:K12"/>
    <mergeCell ref="M12:N12"/>
    <mergeCell ref="S12:T12"/>
    <mergeCell ref="V12:W12"/>
    <mergeCell ref="BC8:BC9"/>
    <mergeCell ref="AW8:AW9"/>
    <mergeCell ref="AX8:AX9"/>
    <mergeCell ref="AY8:AY9"/>
    <mergeCell ref="AZ8:AZ9"/>
    <mergeCell ref="BA8:BA9"/>
    <mergeCell ref="A10:A11"/>
    <mergeCell ref="B10:B11"/>
    <mergeCell ref="D10:E10"/>
    <mergeCell ref="G10:H10"/>
    <mergeCell ref="AQ10:AR10"/>
    <mergeCell ref="J10:K10"/>
    <mergeCell ref="P10:Q10"/>
    <mergeCell ref="S10:T10"/>
    <mergeCell ref="L10:N11"/>
    <mergeCell ref="AH10:AI10"/>
    <mergeCell ref="AK10:AL10"/>
    <mergeCell ref="AN10:AO10"/>
    <mergeCell ref="V10:W10"/>
    <mergeCell ref="Y10:Z10"/>
    <mergeCell ref="AB10:AC10"/>
    <mergeCell ref="AE10:AF10"/>
    <mergeCell ref="BB10:BB11"/>
    <mergeCell ref="BC10:BC11"/>
    <mergeCell ref="Y8:Z8"/>
    <mergeCell ref="AB8:AC8"/>
    <mergeCell ref="AE8:AF8"/>
    <mergeCell ref="BB8:BB9"/>
    <mergeCell ref="AH8:AI8"/>
    <mergeCell ref="AK8:AL8"/>
    <mergeCell ref="AN8:AO8"/>
    <mergeCell ref="AQ8:AR8"/>
    <mergeCell ref="AT8:AU8"/>
    <mergeCell ref="A8:A9"/>
    <mergeCell ref="B8:B9"/>
    <mergeCell ref="D8:E8"/>
    <mergeCell ref="G8:H8"/>
    <mergeCell ref="I8:K9"/>
    <mergeCell ref="M8:N8"/>
    <mergeCell ref="P8:Q8"/>
    <mergeCell ref="S8:T8"/>
    <mergeCell ref="V8:W8"/>
    <mergeCell ref="BB6:BB7"/>
    <mergeCell ref="BC6:BC7"/>
    <mergeCell ref="AW6:AW7"/>
    <mergeCell ref="AX6:AX7"/>
    <mergeCell ref="AY6:AY7"/>
    <mergeCell ref="AZ6:AZ7"/>
    <mergeCell ref="BA6:BA7"/>
    <mergeCell ref="AH6:AI6"/>
    <mergeCell ref="AK6:AL6"/>
    <mergeCell ref="AN6:AO6"/>
    <mergeCell ref="AQ6:AR6"/>
    <mergeCell ref="AT6:AU6"/>
    <mergeCell ref="A6:A7"/>
    <mergeCell ref="B6:B7"/>
    <mergeCell ref="F6:H7"/>
    <mergeCell ref="A4:A5"/>
    <mergeCell ref="B4:B5"/>
    <mergeCell ref="C4:E5"/>
    <mergeCell ref="G4:H4"/>
    <mergeCell ref="AH4:AI4"/>
    <mergeCell ref="J4:K4"/>
    <mergeCell ref="M4:N4"/>
    <mergeCell ref="P4:Q4"/>
    <mergeCell ref="S4:T4"/>
    <mergeCell ref="AB4:AC4"/>
    <mergeCell ref="AE4:AF4"/>
    <mergeCell ref="V4:W4"/>
    <mergeCell ref="Y4:Z4"/>
    <mergeCell ref="BB2:BB3"/>
    <mergeCell ref="BC2:BC3"/>
    <mergeCell ref="AZ4:AZ5"/>
    <mergeCell ref="BA4:BA5"/>
    <mergeCell ref="BB4:BB5"/>
    <mergeCell ref="BC4:BC5"/>
    <mergeCell ref="AX2:AX3"/>
    <mergeCell ref="AY2:AY3"/>
    <mergeCell ref="AA3:AC3"/>
    <mergeCell ref="AD3:AF3"/>
    <mergeCell ref="AZ2:AZ3"/>
    <mergeCell ref="BA2:BA3"/>
    <mergeCell ref="AM2:AO2"/>
    <mergeCell ref="AP2:AR2"/>
    <mergeCell ref="AS2:AU2"/>
    <mergeCell ref="AW2:AW3"/>
    <mergeCell ref="AS3:AU3"/>
    <mergeCell ref="AV3:AV33"/>
    <mergeCell ref="AM3:AO3"/>
    <mergeCell ref="AP3:AR3"/>
    <mergeCell ref="AX4:AX5"/>
    <mergeCell ref="AY4:AY5"/>
    <mergeCell ref="AW10:AW11"/>
    <mergeCell ref="AX10:AX11"/>
    <mergeCell ref="AY10:AY11"/>
    <mergeCell ref="AZ10:AZ11"/>
    <mergeCell ref="BA10:BA11"/>
    <mergeCell ref="AT10:AU10"/>
    <mergeCell ref="AW14:AW15"/>
    <mergeCell ref="AX14:AX15"/>
    <mergeCell ref="AY14:AY15"/>
    <mergeCell ref="AZ14:AZ15"/>
    <mergeCell ref="BA14:BA15"/>
    <mergeCell ref="AT14:AU14"/>
    <mergeCell ref="AW4:AW5"/>
    <mergeCell ref="AA2:AC2"/>
    <mergeCell ref="AD2:AF2"/>
    <mergeCell ref="AG2:AI2"/>
    <mergeCell ref="AJ2:AL2"/>
    <mergeCell ref="AG3:AI3"/>
    <mergeCell ref="AJ3:AL3"/>
    <mergeCell ref="AK4:AL4"/>
    <mergeCell ref="AN4:AO4"/>
    <mergeCell ref="AQ4:AR4"/>
    <mergeCell ref="C1:AU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C3:E3"/>
    <mergeCell ref="F3:H3"/>
    <mergeCell ref="I3:K3"/>
    <mergeCell ref="L3:N3"/>
    <mergeCell ref="O3:Q3"/>
    <mergeCell ref="R3:T3"/>
    <mergeCell ref="U3:W3"/>
    <mergeCell ref="X3:Z3"/>
    <mergeCell ref="BH4:BH5"/>
    <mergeCell ref="BI4:BI5"/>
    <mergeCell ref="BJ4:BJ5"/>
    <mergeCell ref="BK4:BK5"/>
    <mergeCell ref="BL4:BL5"/>
    <mergeCell ref="BM4:BM5"/>
    <mergeCell ref="BN4:BN5"/>
    <mergeCell ref="BP4:BP5"/>
    <mergeCell ref="BQ4:BQ5"/>
    <mergeCell ref="BR4:BR5"/>
    <mergeCell ref="BS4:BS5"/>
    <mergeCell ref="BT4:BT5"/>
    <mergeCell ref="BU4:BU5"/>
    <mergeCell ref="BV4:BV5"/>
    <mergeCell ref="BW4:BW5"/>
    <mergeCell ref="BX4:BX5"/>
    <mergeCell ref="BY4:BY5"/>
    <mergeCell ref="BZ4:BZ5"/>
    <mergeCell ref="CA4:CA5"/>
    <mergeCell ref="CB4:CB5"/>
    <mergeCell ref="CC4:CC5"/>
    <mergeCell ref="CD4:CD5"/>
    <mergeCell ref="CE4:CE5"/>
    <mergeCell ref="CF4:CF5"/>
    <mergeCell ref="BH6:BH7"/>
    <mergeCell ref="BI6:BI7"/>
    <mergeCell ref="BJ6:BJ7"/>
    <mergeCell ref="BK6:BK7"/>
    <mergeCell ref="BL6:BL7"/>
    <mergeCell ref="BM6:BM7"/>
    <mergeCell ref="BN6:BN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BH8:BH9"/>
    <mergeCell ref="BI8:BI9"/>
    <mergeCell ref="BJ8:BJ9"/>
    <mergeCell ref="BK8:BK9"/>
    <mergeCell ref="BL8:BL9"/>
    <mergeCell ref="BM8:BM9"/>
    <mergeCell ref="BN8:BN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BH10:BH11"/>
    <mergeCell ref="BI10:BI11"/>
    <mergeCell ref="BJ10:BJ11"/>
    <mergeCell ref="BK10:BK11"/>
    <mergeCell ref="BL10:BL11"/>
    <mergeCell ref="BM10:BM11"/>
    <mergeCell ref="BN10:BN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CA10:CA11"/>
    <mergeCell ref="CB10:CB11"/>
    <mergeCell ref="CC10:CC11"/>
    <mergeCell ref="CD10:CD11"/>
    <mergeCell ref="BH12:BH13"/>
    <mergeCell ref="BI12:BI13"/>
    <mergeCell ref="BJ12:BJ13"/>
    <mergeCell ref="BK12:BK13"/>
    <mergeCell ref="BL12:BL13"/>
    <mergeCell ref="BM12:BM13"/>
    <mergeCell ref="BN12:BN13"/>
    <mergeCell ref="BP12:BP13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CD12:CD13"/>
    <mergeCell ref="BH14:BH15"/>
    <mergeCell ref="BI14:BI15"/>
    <mergeCell ref="BJ14:BJ15"/>
    <mergeCell ref="BK14:BK15"/>
    <mergeCell ref="BL14:BL15"/>
    <mergeCell ref="BM14:BM15"/>
    <mergeCell ref="BN14:BN15"/>
    <mergeCell ref="BP14:BP15"/>
    <mergeCell ref="BQ14:BQ15"/>
    <mergeCell ref="BR14:BR15"/>
    <mergeCell ref="BS14:BS15"/>
    <mergeCell ref="BT14:BT15"/>
    <mergeCell ref="BU14:BU15"/>
    <mergeCell ref="BV14:BV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BH16:BH17"/>
    <mergeCell ref="BI16:BI17"/>
    <mergeCell ref="BJ16:BJ17"/>
    <mergeCell ref="BK16:BK17"/>
    <mergeCell ref="BL16:BL17"/>
    <mergeCell ref="BM16:BM17"/>
    <mergeCell ref="BN16:BN17"/>
    <mergeCell ref="BP16:BP17"/>
    <mergeCell ref="BQ16:BQ17"/>
    <mergeCell ref="BR16:BR17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CB16:CB17"/>
    <mergeCell ref="CC16:CC17"/>
    <mergeCell ref="CD16:CD17"/>
    <mergeCell ref="BH18:BH19"/>
    <mergeCell ref="BI18:BI19"/>
    <mergeCell ref="BJ18:BJ19"/>
    <mergeCell ref="BK18:BK19"/>
    <mergeCell ref="BL18:BL19"/>
    <mergeCell ref="BM18:BM19"/>
    <mergeCell ref="BN18:BN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X18:BX19"/>
    <mergeCell ref="BY18:BY19"/>
    <mergeCell ref="BZ18:BZ19"/>
    <mergeCell ref="CA18:CA19"/>
    <mergeCell ref="CB18:CB19"/>
    <mergeCell ref="CC18:CC19"/>
    <mergeCell ref="CD18:CD19"/>
    <mergeCell ref="BH20:BH21"/>
    <mergeCell ref="BI20:BI21"/>
    <mergeCell ref="BJ20:BJ21"/>
    <mergeCell ref="BK20:BK21"/>
    <mergeCell ref="BL20:BL21"/>
    <mergeCell ref="BM20:BM21"/>
    <mergeCell ref="BN20:BN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BH22:BH23"/>
    <mergeCell ref="BI22:BI23"/>
    <mergeCell ref="BJ22:BJ23"/>
    <mergeCell ref="BK22:BK23"/>
    <mergeCell ref="BL22:BL23"/>
    <mergeCell ref="BM22:BM23"/>
    <mergeCell ref="BN22:BN23"/>
    <mergeCell ref="BP22:BP23"/>
    <mergeCell ref="BQ22:BQ23"/>
    <mergeCell ref="BR22:BR23"/>
    <mergeCell ref="BS22:BS23"/>
    <mergeCell ref="BT22:BT23"/>
    <mergeCell ref="BU22:BU23"/>
    <mergeCell ref="BV22:BV23"/>
    <mergeCell ref="BW22:BW23"/>
    <mergeCell ref="BX22:BX23"/>
    <mergeCell ref="BY22:BY23"/>
    <mergeCell ref="BZ22:BZ23"/>
    <mergeCell ref="CA22:CA23"/>
    <mergeCell ref="CB22:CB23"/>
    <mergeCell ref="CC22:CC23"/>
    <mergeCell ref="CD22:CD23"/>
    <mergeCell ref="BH24:BH25"/>
    <mergeCell ref="BI24:BI25"/>
    <mergeCell ref="BJ24:BJ25"/>
    <mergeCell ref="BK24:BK25"/>
    <mergeCell ref="BL24:BL25"/>
    <mergeCell ref="BM24:BM25"/>
    <mergeCell ref="BN24:BN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X24:BX25"/>
    <mergeCell ref="BY24:BY25"/>
    <mergeCell ref="BZ24:BZ25"/>
    <mergeCell ref="CA24:CA25"/>
    <mergeCell ref="CB24:CB25"/>
    <mergeCell ref="CC24:CC25"/>
    <mergeCell ref="CD24:CD25"/>
    <mergeCell ref="BH26:BH27"/>
    <mergeCell ref="BI26:BI27"/>
    <mergeCell ref="BJ26:BJ27"/>
    <mergeCell ref="BK26:BK27"/>
    <mergeCell ref="BL26:BL27"/>
    <mergeCell ref="BM26:BM27"/>
    <mergeCell ref="BN26:BN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BH28:BH29"/>
    <mergeCell ref="BI28:BI29"/>
    <mergeCell ref="BJ28:BJ29"/>
    <mergeCell ref="BK28:BK29"/>
    <mergeCell ref="BL28:BL29"/>
    <mergeCell ref="BM28:BM29"/>
    <mergeCell ref="BN28:BN29"/>
    <mergeCell ref="BP28:BP29"/>
    <mergeCell ref="BQ28:BQ29"/>
    <mergeCell ref="BR28:BR29"/>
    <mergeCell ref="BS28:BS29"/>
    <mergeCell ref="BT28:BT29"/>
    <mergeCell ref="BU28:BU29"/>
    <mergeCell ref="BV28:BV29"/>
    <mergeCell ref="BW28:BW29"/>
    <mergeCell ref="BX28:BX29"/>
    <mergeCell ref="BY28:BY29"/>
    <mergeCell ref="BZ28:BZ29"/>
    <mergeCell ref="CA28:CA29"/>
    <mergeCell ref="CB28:CB29"/>
    <mergeCell ref="CC28:CC29"/>
    <mergeCell ref="CD28:CD29"/>
    <mergeCell ref="BH30:BH31"/>
    <mergeCell ref="BI30:BI31"/>
    <mergeCell ref="BJ30:BJ31"/>
    <mergeCell ref="BK30:BK31"/>
    <mergeCell ref="BL30:BL31"/>
    <mergeCell ref="BM30:BM31"/>
    <mergeCell ref="BN30:BN31"/>
    <mergeCell ref="BP30:BP31"/>
    <mergeCell ref="BQ30:BQ31"/>
    <mergeCell ref="CA32:CA33"/>
    <mergeCell ref="CB32:CB33"/>
    <mergeCell ref="BR30:BR31"/>
    <mergeCell ref="BS30:BS31"/>
    <mergeCell ref="BT30:BT31"/>
    <mergeCell ref="BU30:BU31"/>
    <mergeCell ref="BV30:BV31"/>
    <mergeCell ref="BW30:BW31"/>
    <mergeCell ref="BX30:BX31"/>
    <mergeCell ref="BY30:BY31"/>
    <mergeCell ref="BZ30:BZ31"/>
    <mergeCell ref="CC32:CC33"/>
    <mergeCell ref="CD32:CD33"/>
    <mergeCell ref="CA30:CA31"/>
    <mergeCell ref="CB30:CB31"/>
    <mergeCell ref="CC30:CC31"/>
    <mergeCell ref="CD30:CD31"/>
    <mergeCell ref="BH32:BH33"/>
    <mergeCell ref="BI32:BI33"/>
    <mergeCell ref="BJ32:BJ33"/>
    <mergeCell ref="BK32:BK33"/>
    <mergeCell ref="BL32:BL33"/>
    <mergeCell ref="BM32:BM33"/>
    <mergeCell ref="BN32:BN33"/>
    <mergeCell ref="BP32:BP33"/>
    <mergeCell ref="BQ32:BQ33"/>
    <mergeCell ref="BR32:BR33"/>
    <mergeCell ref="BS32:BS33"/>
    <mergeCell ref="BT32:BT33"/>
    <mergeCell ref="BU32:BU33"/>
    <mergeCell ref="BV32:BV33"/>
    <mergeCell ref="BW32:BW33"/>
    <mergeCell ref="BX32:BX33"/>
    <mergeCell ref="BY32:BY33"/>
    <mergeCell ref="BZ32:BZ33"/>
  </mergeCells>
  <phoneticPr fontId="2"/>
  <conditionalFormatting sqref="BG4:BH33">
    <cfRule type="cellIs" dxfId="60" priority="8" operator="lessThan">
      <formula>$BH$2</formula>
    </cfRule>
  </conditionalFormatting>
  <conditionalFormatting sqref="BI4:BI33">
    <cfRule type="cellIs" dxfId="59" priority="7" operator="lessThan">
      <formula>$BI$2</formula>
    </cfRule>
  </conditionalFormatting>
  <conditionalFormatting sqref="BJ4:BJ33">
    <cfRule type="cellIs" dxfId="58" priority="6" operator="lessThan">
      <formula>$BJ$2</formula>
    </cfRule>
  </conditionalFormatting>
  <conditionalFormatting sqref="BK4:BK33">
    <cfRule type="cellIs" dxfId="57" priority="5" operator="lessThan">
      <formula>$BK$2</formula>
    </cfRule>
  </conditionalFormatting>
  <conditionalFormatting sqref="BL4:BL33">
    <cfRule type="cellIs" dxfId="56" priority="4" operator="lessThan">
      <formula>$BL$2</formula>
    </cfRule>
  </conditionalFormatting>
  <conditionalFormatting sqref="BM4:BM33">
    <cfRule type="cellIs" dxfId="55" priority="3" operator="lessThan">
      <formula>$BM$2</formula>
    </cfRule>
  </conditionalFormatting>
  <conditionalFormatting sqref="BN4:BN33">
    <cfRule type="cellIs" dxfId="54" priority="2" operator="lessThan">
      <formula>$BN$2</formula>
    </cfRule>
  </conditionalFormatting>
  <conditionalFormatting sqref="BD4:BD33">
    <cfRule type="top10" dxfId="53" priority="1" bottom="1" rank="1"/>
  </conditionalFormatting>
  <printOptions horizontalCentered="1" verticalCentered="1"/>
  <pageMargins left="0" right="0" top="0.33" bottom="0" header="0.36" footer="0.14000000000000001"/>
  <pageSetup paperSize="9" scale="64" orientation="landscape" blackAndWhite="1" r:id="rId1"/>
  <headerFooter>
    <oddHeader xml:space="preserve">&amp;C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G30"/>
  <sheetViews>
    <sheetView topLeftCell="A4" workbookViewId="0">
      <selection activeCell="E29" sqref="E29"/>
    </sheetView>
  </sheetViews>
  <sheetFormatPr defaultColWidth="36" defaultRowHeight="13.5"/>
  <cols>
    <col min="1" max="4" width="3.25" bestFit="1" customWidth="1"/>
    <col min="5" max="5" width="53.875" customWidth="1"/>
    <col min="6" max="6" width="7.625" bestFit="1" customWidth="1"/>
    <col min="7" max="7" width="3.25" bestFit="1" customWidth="1"/>
  </cols>
  <sheetData>
    <row r="1" spans="1:7" ht="18.75">
      <c r="A1" s="268"/>
      <c r="B1" s="268"/>
      <c r="C1" s="268"/>
      <c r="D1" s="268"/>
      <c r="E1" s="353" t="s">
        <v>136</v>
      </c>
      <c r="F1" s="353" t="s">
        <v>157</v>
      </c>
      <c r="G1" s="268">
        <v>1</v>
      </c>
    </row>
    <row r="2" spans="1:7" ht="18.75">
      <c r="A2" s="268"/>
      <c r="B2" s="268"/>
      <c r="C2" s="268"/>
      <c r="D2" s="268"/>
      <c r="E2" s="353" t="s">
        <v>128</v>
      </c>
      <c r="F2" s="353" t="s">
        <v>157</v>
      </c>
      <c r="G2" s="268">
        <v>2</v>
      </c>
    </row>
    <row r="3" spans="1:7" ht="18.75">
      <c r="A3" s="268"/>
      <c r="B3" s="268"/>
      <c r="C3" s="268"/>
      <c r="D3" s="268"/>
      <c r="E3" s="353" t="s">
        <v>152</v>
      </c>
      <c r="F3" s="353" t="s">
        <v>157</v>
      </c>
      <c r="G3" s="268">
        <v>3</v>
      </c>
    </row>
    <row r="4" spans="1:7" ht="18.75">
      <c r="A4" s="268"/>
      <c r="B4" s="268"/>
      <c r="C4" s="268"/>
      <c r="D4" s="268"/>
      <c r="E4" s="353" t="s">
        <v>194</v>
      </c>
      <c r="F4" s="353" t="s">
        <v>157</v>
      </c>
      <c r="G4" s="268">
        <v>4</v>
      </c>
    </row>
    <row r="5" spans="1:7" ht="18.75">
      <c r="A5" s="268"/>
      <c r="B5" s="268"/>
      <c r="C5" s="268"/>
      <c r="D5" s="268"/>
      <c r="E5" s="353" t="s">
        <v>137</v>
      </c>
      <c r="F5" s="353" t="s">
        <v>157</v>
      </c>
      <c r="G5" s="268">
        <v>5</v>
      </c>
    </row>
    <row r="6" spans="1:7" ht="18.75">
      <c r="A6" s="268"/>
      <c r="B6" s="268"/>
      <c r="C6" s="268"/>
      <c r="D6" s="268"/>
      <c r="E6" s="353" t="s">
        <v>159</v>
      </c>
      <c r="F6" s="353" t="s">
        <v>157</v>
      </c>
      <c r="G6" s="268">
        <v>6</v>
      </c>
    </row>
    <row r="7" spans="1:7" ht="18.75">
      <c r="A7" s="268"/>
      <c r="B7" s="268"/>
      <c r="C7" s="268"/>
      <c r="D7" s="268"/>
      <c r="E7" s="353" t="s">
        <v>161</v>
      </c>
      <c r="F7" s="353" t="s">
        <v>157</v>
      </c>
      <c r="G7" s="268">
        <v>7</v>
      </c>
    </row>
    <row r="8" spans="1:7" ht="18.75">
      <c r="A8" s="268"/>
      <c r="B8" s="268"/>
      <c r="C8" s="268"/>
      <c r="D8" s="268"/>
      <c r="E8" s="353" t="s">
        <v>148</v>
      </c>
      <c r="F8" s="353" t="s">
        <v>157</v>
      </c>
      <c r="G8" s="268">
        <v>8</v>
      </c>
    </row>
    <row r="9" spans="1:7" ht="18.75">
      <c r="A9" s="268"/>
      <c r="B9" s="268"/>
      <c r="C9" s="268"/>
      <c r="D9" s="268"/>
      <c r="E9" s="353" t="s">
        <v>131</v>
      </c>
      <c r="F9" s="353" t="s">
        <v>157</v>
      </c>
      <c r="G9" s="268">
        <v>9</v>
      </c>
    </row>
    <row r="10" spans="1:7" ht="18.75">
      <c r="A10" s="268"/>
      <c r="B10" s="268"/>
      <c r="C10" s="268"/>
      <c r="D10" s="268"/>
      <c r="E10" s="353" t="s">
        <v>129</v>
      </c>
      <c r="F10" s="353" t="s">
        <v>157</v>
      </c>
      <c r="G10" s="268">
        <v>10</v>
      </c>
    </row>
    <row r="11" spans="1:7" ht="18.75">
      <c r="A11" s="268"/>
      <c r="B11" s="268"/>
      <c r="C11" s="268"/>
      <c r="D11" s="268"/>
      <c r="E11" s="353" t="s">
        <v>149</v>
      </c>
      <c r="F11" s="353" t="s">
        <v>157</v>
      </c>
      <c r="G11" s="268">
        <v>11</v>
      </c>
    </row>
    <row r="12" spans="1:7" ht="18.75">
      <c r="A12" s="268"/>
      <c r="B12" s="268"/>
      <c r="C12" s="268"/>
      <c r="D12" s="268"/>
      <c r="E12" s="353" t="s">
        <v>143</v>
      </c>
      <c r="F12" s="353" t="s">
        <v>157</v>
      </c>
      <c r="G12" s="268">
        <v>12</v>
      </c>
    </row>
    <row r="13" spans="1:7" ht="18.75">
      <c r="A13" s="268"/>
      <c r="B13" s="268"/>
      <c r="C13" s="268"/>
      <c r="D13" s="268"/>
      <c r="E13" s="353" t="s">
        <v>195</v>
      </c>
      <c r="F13" s="353" t="s">
        <v>157</v>
      </c>
      <c r="G13" s="268">
        <v>13</v>
      </c>
    </row>
    <row r="14" spans="1:7" ht="18.75">
      <c r="A14" s="268"/>
      <c r="B14" s="268"/>
      <c r="C14" s="268"/>
      <c r="D14" s="268"/>
      <c r="E14" s="353"/>
      <c r="F14" s="353" t="s">
        <v>157</v>
      </c>
      <c r="G14" s="268">
        <v>14</v>
      </c>
    </row>
    <row r="15" spans="1:7" ht="18.75">
      <c r="A15" s="268"/>
      <c r="B15" s="268"/>
      <c r="C15" s="268"/>
      <c r="D15" s="268"/>
      <c r="E15" s="353"/>
      <c r="F15" s="353" t="s">
        <v>157</v>
      </c>
      <c r="G15" s="268">
        <v>15</v>
      </c>
    </row>
    <row r="16" spans="1:7" ht="18.75">
      <c r="A16" s="268"/>
      <c r="B16" s="268"/>
      <c r="C16" s="268"/>
      <c r="D16" s="268"/>
      <c r="E16" s="353" t="s">
        <v>134</v>
      </c>
      <c r="F16" s="353" t="s">
        <v>158</v>
      </c>
      <c r="G16" s="268">
        <v>1</v>
      </c>
    </row>
    <row r="17" spans="1:7" ht="18.75">
      <c r="A17" s="268"/>
      <c r="B17" s="268"/>
      <c r="C17" s="268"/>
      <c r="D17" s="268"/>
      <c r="E17" s="353" t="s">
        <v>42</v>
      </c>
      <c r="F17" s="353" t="s">
        <v>158</v>
      </c>
      <c r="G17" s="268">
        <v>2</v>
      </c>
    </row>
    <row r="18" spans="1:7" ht="18.75">
      <c r="A18" s="268"/>
      <c r="B18" s="268"/>
      <c r="C18" s="268"/>
      <c r="D18" s="268"/>
      <c r="E18" s="353" t="s">
        <v>133</v>
      </c>
      <c r="F18" s="353" t="s">
        <v>158</v>
      </c>
      <c r="G18" s="268">
        <v>3</v>
      </c>
    </row>
    <row r="19" spans="1:7" ht="18.75">
      <c r="A19" s="268"/>
      <c r="B19" s="268"/>
      <c r="C19" s="268"/>
      <c r="D19" s="268"/>
      <c r="E19" s="353" t="s">
        <v>185</v>
      </c>
      <c r="F19" s="353" t="s">
        <v>158</v>
      </c>
      <c r="G19" s="268">
        <v>4</v>
      </c>
    </row>
    <row r="20" spans="1:7" ht="18.75">
      <c r="A20" s="268"/>
      <c r="B20" s="268"/>
      <c r="C20" s="268"/>
      <c r="D20" s="268"/>
      <c r="E20" s="353" t="s">
        <v>135</v>
      </c>
      <c r="F20" s="353" t="s">
        <v>158</v>
      </c>
      <c r="G20" s="268">
        <v>5</v>
      </c>
    </row>
    <row r="21" spans="1:7" ht="18.75">
      <c r="A21" s="268"/>
      <c r="B21" s="268"/>
      <c r="C21" s="268"/>
      <c r="D21" s="268"/>
      <c r="E21" s="353" t="s">
        <v>196</v>
      </c>
      <c r="F21" s="353" t="s">
        <v>158</v>
      </c>
      <c r="G21" s="268">
        <v>6</v>
      </c>
    </row>
    <row r="22" spans="1:7" ht="18.75">
      <c r="A22" s="268"/>
      <c r="B22" s="268"/>
      <c r="C22" s="268"/>
      <c r="D22" s="268"/>
      <c r="E22" s="353" t="s">
        <v>184</v>
      </c>
      <c r="F22" s="353" t="s">
        <v>158</v>
      </c>
      <c r="G22" s="268">
        <v>7</v>
      </c>
    </row>
    <row r="23" spans="1:7" ht="18.75">
      <c r="A23" s="268"/>
      <c r="B23" s="268"/>
      <c r="C23" s="268"/>
      <c r="D23" s="268"/>
      <c r="E23" s="353" t="s">
        <v>130</v>
      </c>
      <c r="F23" s="353" t="s">
        <v>158</v>
      </c>
      <c r="G23" s="268">
        <v>8</v>
      </c>
    </row>
    <row r="24" spans="1:7" ht="18.75">
      <c r="A24" s="268"/>
      <c r="B24" s="268"/>
      <c r="C24" s="268"/>
      <c r="D24" s="268"/>
      <c r="E24" s="353" t="s">
        <v>142</v>
      </c>
      <c r="F24" s="353" t="s">
        <v>158</v>
      </c>
      <c r="G24" s="268">
        <v>9</v>
      </c>
    </row>
    <row r="25" spans="1:7" ht="18.75">
      <c r="A25" s="268"/>
      <c r="B25" s="268"/>
      <c r="C25" s="268"/>
      <c r="D25" s="268"/>
      <c r="E25" s="353" t="s">
        <v>132</v>
      </c>
      <c r="F25" s="353" t="s">
        <v>158</v>
      </c>
      <c r="G25" s="268">
        <v>10</v>
      </c>
    </row>
    <row r="26" spans="1:7" ht="18.75">
      <c r="A26" s="268"/>
      <c r="B26" s="268"/>
      <c r="C26" s="268"/>
      <c r="D26" s="268"/>
      <c r="E26" s="353" t="s">
        <v>197</v>
      </c>
      <c r="F26" s="353" t="s">
        <v>158</v>
      </c>
      <c r="G26" s="268">
        <v>11</v>
      </c>
    </row>
    <row r="27" spans="1:7" ht="18.75">
      <c r="A27" s="268"/>
      <c r="B27" s="268"/>
      <c r="C27" s="268"/>
      <c r="D27" s="268"/>
      <c r="E27" s="353" t="s">
        <v>186</v>
      </c>
      <c r="F27" s="353" t="s">
        <v>158</v>
      </c>
      <c r="G27" s="268">
        <v>12</v>
      </c>
    </row>
    <row r="28" spans="1:7" ht="18.75">
      <c r="A28" s="268"/>
      <c r="B28" s="268"/>
      <c r="C28" s="268"/>
      <c r="D28" s="268"/>
      <c r="E28" s="353"/>
      <c r="F28" s="353" t="s">
        <v>158</v>
      </c>
      <c r="G28" s="268">
        <v>13</v>
      </c>
    </row>
    <row r="29" spans="1:7" ht="18.75">
      <c r="A29" s="268"/>
      <c r="B29" s="268"/>
      <c r="C29" s="268"/>
      <c r="D29" s="268"/>
      <c r="E29" s="354"/>
      <c r="F29" s="353" t="s">
        <v>158</v>
      </c>
      <c r="G29" s="268">
        <v>14</v>
      </c>
    </row>
    <row r="30" spans="1:7" ht="18.75">
      <c r="F30" s="353" t="s">
        <v>158</v>
      </c>
      <c r="G30" s="268">
        <v>15</v>
      </c>
    </row>
  </sheetData>
  <phoneticPr fontId="2"/>
  <dataValidations count="2">
    <dataValidation type="list" allowBlank="1" showInputMessage="1" showErrorMessage="1" sqref="C2:D25">
      <formula1>$O$1:$P$1</formula1>
    </dataValidation>
    <dataValidation type="list" allowBlank="1" showInputMessage="1" showErrorMessage="1" sqref="B2:B25">
      <formula1>$M$1:$N$1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0"/>
  <sheetViews>
    <sheetView topLeftCell="A10" workbookViewId="0">
      <selection activeCell="H12" sqref="H12"/>
    </sheetView>
  </sheetViews>
  <sheetFormatPr defaultColWidth="36" defaultRowHeight="13.5"/>
  <cols>
    <col min="1" max="4" width="3.25" bestFit="1" customWidth="1"/>
    <col min="5" max="5" width="53.875" customWidth="1"/>
    <col min="6" max="6" width="7.625" bestFit="1" customWidth="1"/>
    <col min="7" max="7" width="3.25" bestFit="1" customWidth="1"/>
  </cols>
  <sheetData>
    <row r="1" spans="1:7" ht="18.75">
      <c r="A1" s="268"/>
      <c r="B1" s="268"/>
      <c r="C1" s="268"/>
      <c r="D1" s="268"/>
      <c r="E1" s="352" t="s">
        <v>160</v>
      </c>
      <c r="F1" s="353" t="s">
        <v>157</v>
      </c>
      <c r="G1" s="268">
        <v>1</v>
      </c>
    </row>
    <row r="2" spans="1:7" ht="18.75">
      <c r="A2" s="268"/>
      <c r="B2" s="268"/>
      <c r="C2" s="268"/>
      <c r="D2" s="268"/>
      <c r="E2" s="352" t="s">
        <v>133</v>
      </c>
      <c r="F2" s="353" t="s">
        <v>157</v>
      </c>
      <c r="G2" s="268">
        <v>2</v>
      </c>
    </row>
    <row r="3" spans="1:7" ht="18.75">
      <c r="A3" s="268"/>
      <c r="B3" s="268"/>
      <c r="C3" s="268"/>
      <c r="D3" s="268"/>
      <c r="E3" s="352" t="s">
        <v>162</v>
      </c>
      <c r="F3" s="353" t="s">
        <v>157</v>
      </c>
      <c r="G3" s="268">
        <v>3</v>
      </c>
    </row>
    <row r="4" spans="1:7" ht="18.75">
      <c r="A4" s="268"/>
      <c r="B4" s="268"/>
      <c r="C4" s="268"/>
      <c r="D4" s="268"/>
      <c r="E4" s="352" t="s">
        <v>134</v>
      </c>
      <c r="F4" s="353" t="s">
        <v>157</v>
      </c>
      <c r="G4" s="268">
        <v>4</v>
      </c>
    </row>
    <row r="5" spans="1:7" ht="18.75">
      <c r="A5" s="268"/>
      <c r="B5" s="268"/>
      <c r="C5" s="268"/>
      <c r="D5" s="268"/>
      <c r="E5" s="352" t="s">
        <v>190</v>
      </c>
      <c r="F5" s="353" t="s">
        <v>157</v>
      </c>
      <c r="G5" s="268">
        <v>5</v>
      </c>
    </row>
    <row r="6" spans="1:7" ht="18.75">
      <c r="A6" s="268"/>
      <c r="B6" s="268"/>
      <c r="C6" s="268"/>
      <c r="D6" s="268"/>
      <c r="E6" s="352" t="s">
        <v>137</v>
      </c>
      <c r="F6" s="353" t="s">
        <v>157</v>
      </c>
      <c r="G6" s="268">
        <v>6</v>
      </c>
    </row>
    <row r="7" spans="1:7" ht="18.75">
      <c r="A7" s="268"/>
      <c r="B7" s="268"/>
      <c r="C7" s="268"/>
      <c r="D7" s="268"/>
      <c r="E7" s="352" t="s">
        <v>132</v>
      </c>
      <c r="F7" s="353" t="s">
        <v>157</v>
      </c>
      <c r="G7" s="268">
        <v>7</v>
      </c>
    </row>
    <row r="8" spans="1:7" ht="18.75">
      <c r="A8" s="268"/>
      <c r="B8" s="268"/>
      <c r="C8" s="268"/>
      <c r="D8" s="268"/>
      <c r="E8" s="352" t="s">
        <v>143</v>
      </c>
      <c r="F8" s="353" t="s">
        <v>157</v>
      </c>
      <c r="G8" s="268">
        <v>8</v>
      </c>
    </row>
    <row r="9" spans="1:7" ht="18.75">
      <c r="A9" s="268"/>
      <c r="B9" s="268"/>
      <c r="C9" s="268"/>
      <c r="D9" s="268"/>
      <c r="E9" s="352" t="s">
        <v>149</v>
      </c>
      <c r="F9" s="353" t="s">
        <v>157</v>
      </c>
      <c r="G9" s="268">
        <v>9</v>
      </c>
    </row>
    <row r="10" spans="1:7" ht="18.75">
      <c r="A10" s="268"/>
      <c r="B10" s="268"/>
      <c r="C10" s="268"/>
      <c r="D10" s="268"/>
      <c r="E10" s="352" t="s">
        <v>151</v>
      </c>
      <c r="F10" s="353" t="s">
        <v>157</v>
      </c>
      <c r="G10" s="268">
        <v>10</v>
      </c>
    </row>
    <row r="11" spans="1:7" ht="18.75">
      <c r="A11" s="268"/>
      <c r="B11" s="268"/>
      <c r="C11" s="268"/>
      <c r="D11" s="268"/>
      <c r="E11" s="352" t="s">
        <v>191</v>
      </c>
      <c r="F11" s="353" t="s">
        <v>157</v>
      </c>
      <c r="G11" s="268">
        <v>11</v>
      </c>
    </row>
    <row r="12" spans="1:7" ht="18.75">
      <c r="A12" s="268"/>
      <c r="B12" s="268"/>
      <c r="C12" s="268"/>
      <c r="D12" s="268"/>
      <c r="E12" s="352" t="s">
        <v>150</v>
      </c>
      <c r="F12" s="353" t="s">
        <v>157</v>
      </c>
      <c r="G12" s="268">
        <v>12</v>
      </c>
    </row>
    <row r="13" spans="1:7" ht="18.75">
      <c r="A13" s="268"/>
      <c r="B13" s="268"/>
      <c r="C13" s="268"/>
      <c r="D13" s="268"/>
      <c r="E13" s="352" t="s">
        <v>192</v>
      </c>
      <c r="F13" s="353" t="s">
        <v>157</v>
      </c>
      <c r="G13" s="268">
        <v>13</v>
      </c>
    </row>
    <row r="14" spans="1:7" ht="18.75">
      <c r="A14" s="268"/>
      <c r="B14" s="268"/>
      <c r="C14" s="268"/>
      <c r="D14" s="268"/>
      <c r="E14" s="352" t="s">
        <v>193</v>
      </c>
      <c r="F14" s="353" t="s">
        <v>157</v>
      </c>
      <c r="G14" s="268">
        <v>14</v>
      </c>
    </row>
    <row r="15" spans="1:7" ht="18.75">
      <c r="A15" s="268"/>
      <c r="B15" s="268"/>
      <c r="C15" s="268"/>
      <c r="D15" s="268"/>
      <c r="E15" s="352" t="s">
        <v>144</v>
      </c>
      <c r="F15" s="353" t="s">
        <v>157</v>
      </c>
      <c r="G15" s="268">
        <v>15</v>
      </c>
    </row>
    <row r="16" spans="1:7" ht="18.75">
      <c r="A16" s="268"/>
      <c r="B16" s="268"/>
      <c r="C16" s="268"/>
      <c r="D16" s="268"/>
      <c r="E16" s="352" t="s">
        <v>136</v>
      </c>
      <c r="F16" s="353" t="s">
        <v>158</v>
      </c>
      <c r="G16" s="268">
        <v>1</v>
      </c>
    </row>
    <row r="17" spans="1:7" ht="18.75">
      <c r="A17" s="268"/>
      <c r="B17" s="268"/>
      <c r="C17" s="268"/>
      <c r="D17" s="268"/>
      <c r="E17" s="352" t="s">
        <v>187</v>
      </c>
      <c r="F17" s="353" t="s">
        <v>158</v>
      </c>
      <c r="G17" s="354">
        <v>2</v>
      </c>
    </row>
    <row r="18" spans="1:7" ht="18.75">
      <c r="A18" s="268"/>
      <c r="B18" s="268"/>
      <c r="C18" s="268"/>
      <c r="D18" s="268"/>
      <c r="E18" s="352" t="s">
        <v>128</v>
      </c>
      <c r="F18" s="353" t="s">
        <v>158</v>
      </c>
      <c r="G18" s="268">
        <v>3</v>
      </c>
    </row>
    <row r="19" spans="1:7" ht="18.75">
      <c r="A19" s="268"/>
      <c r="B19" s="268"/>
      <c r="C19" s="268"/>
      <c r="D19" s="268"/>
      <c r="E19" s="352" t="s">
        <v>129</v>
      </c>
      <c r="F19" s="353" t="s">
        <v>158</v>
      </c>
      <c r="G19" s="268">
        <v>4</v>
      </c>
    </row>
    <row r="20" spans="1:7" ht="18.75">
      <c r="A20" s="268"/>
      <c r="B20" s="268"/>
      <c r="C20" s="268"/>
      <c r="D20" s="268"/>
      <c r="E20" s="352" t="s">
        <v>188</v>
      </c>
      <c r="F20" s="353" t="s">
        <v>158</v>
      </c>
      <c r="G20" s="268">
        <v>5</v>
      </c>
    </row>
    <row r="21" spans="1:7" ht="18.75">
      <c r="A21" s="268"/>
      <c r="B21" s="268"/>
      <c r="C21" s="268"/>
      <c r="D21" s="268"/>
      <c r="E21" s="352" t="s">
        <v>159</v>
      </c>
      <c r="F21" s="353" t="s">
        <v>158</v>
      </c>
      <c r="G21" s="268">
        <v>6</v>
      </c>
    </row>
    <row r="22" spans="1:7" ht="18.75">
      <c r="A22" s="268"/>
      <c r="B22" s="268"/>
      <c r="C22" s="268"/>
      <c r="D22" s="268"/>
      <c r="E22" s="352" t="s">
        <v>146</v>
      </c>
      <c r="F22" s="353" t="s">
        <v>158</v>
      </c>
      <c r="G22" s="268">
        <v>7</v>
      </c>
    </row>
    <row r="23" spans="1:7" ht="18.75">
      <c r="A23" s="268"/>
      <c r="B23" s="268"/>
      <c r="C23" s="268"/>
      <c r="D23" s="268"/>
      <c r="E23" s="352" t="s">
        <v>153</v>
      </c>
      <c r="F23" s="353" t="s">
        <v>158</v>
      </c>
      <c r="G23" s="268">
        <v>8</v>
      </c>
    </row>
    <row r="24" spans="1:7" ht="18.75">
      <c r="A24" s="268"/>
      <c r="B24" s="268"/>
      <c r="C24" s="268"/>
      <c r="D24" s="268"/>
      <c r="E24" s="352" t="s">
        <v>152</v>
      </c>
      <c r="F24" s="353" t="s">
        <v>158</v>
      </c>
      <c r="G24" s="268">
        <v>9</v>
      </c>
    </row>
    <row r="25" spans="1:7" ht="18.75">
      <c r="A25" s="268"/>
      <c r="B25" s="268"/>
      <c r="C25" s="268"/>
      <c r="D25" s="268"/>
      <c r="E25" s="352" t="s">
        <v>138</v>
      </c>
      <c r="F25" s="353" t="s">
        <v>158</v>
      </c>
      <c r="G25" s="268">
        <v>10</v>
      </c>
    </row>
    <row r="26" spans="1:7" ht="18.75">
      <c r="A26" s="268"/>
      <c r="B26" s="268"/>
      <c r="C26" s="268"/>
      <c r="D26" s="268"/>
      <c r="E26" s="352" t="s">
        <v>131</v>
      </c>
      <c r="F26" s="353" t="s">
        <v>158</v>
      </c>
      <c r="G26" s="354">
        <v>11</v>
      </c>
    </row>
    <row r="27" spans="1:7" ht="18.75">
      <c r="A27" s="268"/>
      <c r="B27" s="268"/>
      <c r="C27" s="268"/>
      <c r="D27" s="268"/>
      <c r="E27" s="352" t="s">
        <v>142</v>
      </c>
      <c r="F27" s="353" t="s">
        <v>158</v>
      </c>
      <c r="G27" s="354">
        <v>12</v>
      </c>
    </row>
    <row r="28" spans="1:7" ht="18.75">
      <c r="A28" s="268"/>
      <c r="B28" s="268"/>
      <c r="C28" s="268"/>
      <c r="D28" s="268"/>
      <c r="E28" s="352" t="s">
        <v>189</v>
      </c>
      <c r="F28" s="353" t="s">
        <v>158</v>
      </c>
      <c r="G28" s="354">
        <v>13</v>
      </c>
    </row>
    <row r="29" spans="1:7" ht="18.75">
      <c r="A29" s="268"/>
      <c r="B29" s="268"/>
      <c r="C29" s="268"/>
      <c r="D29" s="268"/>
      <c r="E29" s="352" t="s">
        <v>183</v>
      </c>
      <c r="F29" s="353" t="s">
        <v>158</v>
      </c>
      <c r="G29" s="354">
        <v>14</v>
      </c>
    </row>
    <row r="30" spans="1:7" ht="18.75">
      <c r="A30" s="268"/>
      <c r="B30" s="268"/>
      <c r="C30" s="268"/>
      <c r="D30" s="268"/>
      <c r="E30" s="352" t="s">
        <v>161</v>
      </c>
      <c r="F30" s="353" t="s">
        <v>158</v>
      </c>
      <c r="G30" s="354">
        <v>15</v>
      </c>
    </row>
  </sheetData>
  <phoneticPr fontId="2"/>
  <dataValidations count="2">
    <dataValidation type="list" allowBlank="1" showInputMessage="1" showErrorMessage="1" sqref="B2:B30">
      <formula1>$M$1:$N$1</formula1>
    </dataValidation>
    <dataValidation type="list" allowBlank="1" showInputMessage="1" showErrorMessage="1" sqref="C2:D30">
      <formula1>$O$1:$P$1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V104"/>
  <sheetViews>
    <sheetView showGridLines="0" showRowColHeaders="0" zoomScale="75" zoomScaleNormal="75" workbookViewId="0">
      <pane xSplit="9" ySplit="6" topLeftCell="J7" activePane="bottomRight" state="frozen"/>
      <selection pane="topRight" activeCell="D1" sqref="D1"/>
      <selection pane="bottomLeft" activeCell="A7" sqref="A7"/>
      <selection pane="bottomRight" activeCell="V15" sqref="V15"/>
    </sheetView>
  </sheetViews>
  <sheetFormatPr defaultRowHeight="13.5"/>
  <cols>
    <col min="1" max="1" width="14.625" style="172" hidden="1" customWidth="1"/>
    <col min="2" max="2" width="1.875" style="60" customWidth="1"/>
    <col min="3" max="3" width="5.625" style="60" customWidth="1"/>
    <col min="4" max="4" width="3.75" style="60" customWidth="1"/>
    <col min="5" max="5" width="5.625" style="60" customWidth="1"/>
    <col min="6" max="6" width="5" style="60" customWidth="1"/>
    <col min="7" max="7" width="5.625" style="60" bestFit="1" customWidth="1"/>
    <col min="8" max="9" width="5.25" style="61" customWidth="1"/>
    <col min="10" max="10" width="5.25" style="61" bestFit="1" customWidth="1"/>
    <col min="11" max="24" width="5.625" style="61" customWidth="1"/>
    <col min="25" max="26" width="7.75" style="128" bestFit="1" customWidth="1"/>
    <col min="27" max="27" width="7.25" style="128" customWidth="1"/>
    <col min="28" max="28" width="1.375" style="60" customWidth="1"/>
    <col min="29" max="29" width="3.75" style="60" bestFit="1" customWidth="1"/>
    <col min="30" max="30" width="3.875" style="60" customWidth="1"/>
    <col min="31" max="31" width="3.75" style="60" customWidth="1"/>
    <col min="32" max="32" width="4.5" style="60" hidden="1" customWidth="1"/>
    <col min="33" max="33" width="11.25" style="60" hidden="1" customWidth="1"/>
    <col min="34" max="34" width="9" style="60" hidden="1" customWidth="1"/>
    <col min="35" max="36" width="4" style="60" hidden="1" customWidth="1"/>
    <col min="37" max="37" width="3.75" style="60" hidden="1" customWidth="1"/>
    <col min="38" max="38" width="16" style="60" hidden="1" customWidth="1"/>
    <col min="39" max="39" width="9" style="60" hidden="1" customWidth="1"/>
    <col min="40" max="40" width="3.75" style="60" hidden="1" customWidth="1"/>
    <col min="41" max="41" width="4" style="60" hidden="1" customWidth="1"/>
    <col min="42" max="47" width="26.625" style="60" hidden="1" customWidth="1"/>
    <col min="48" max="48" width="29.75" style="60" hidden="1" customWidth="1"/>
    <col min="49" max="16384" width="9" style="60"/>
  </cols>
  <sheetData>
    <row r="1" spans="1:48" ht="20.25" customHeight="1">
      <c r="B1" s="627"/>
      <c r="C1" s="628"/>
      <c r="D1" s="628"/>
      <c r="E1" s="497" t="s">
        <v>65</v>
      </c>
      <c r="F1" s="497"/>
      <c r="G1" s="497"/>
      <c r="H1" s="497"/>
      <c r="I1" s="185" t="s">
        <v>76</v>
      </c>
      <c r="J1" s="186" t="s">
        <v>77</v>
      </c>
      <c r="K1" s="509" t="s">
        <v>108</v>
      </c>
      <c r="L1" s="510"/>
      <c r="M1" s="192" t="s">
        <v>79</v>
      </c>
      <c r="N1" s="183"/>
      <c r="O1" s="629" t="str">
        <f>集計!O1</f>
        <v>第32回愛名卒業親善大会</v>
      </c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I1" s="60">
        <v>9</v>
      </c>
      <c r="AJ1" s="87">
        <v>0</v>
      </c>
      <c r="AK1" s="87" t="s">
        <v>70</v>
      </c>
      <c r="AL1" s="87"/>
      <c r="AP1" s="87" t="s">
        <v>111</v>
      </c>
      <c r="AQ1" s="87"/>
      <c r="AR1" s="87"/>
      <c r="AS1" s="87"/>
      <c r="AT1" s="87"/>
      <c r="AU1" s="87"/>
      <c r="AV1" s="60" t="s">
        <v>98</v>
      </c>
    </row>
    <row r="2" spans="1:48" s="87" customFormat="1" ht="29.25" thickBot="1">
      <c r="A2" s="172"/>
      <c r="B2" s="187"/>
      <c r="C2" s="171"/>
      <c r="D2" s="188" t="s">
        <v>61</v>
      </c>
      <c r="E2" s="171"/>
      <c r="F2" s="188" t="s">
        <v>64</v>
      </c>
      <c r="G2" s="171"/>
      <c r="H2" s="189" t="s">
        <v>63</v>
      </c>
      <c r="I2" s="224"/>
      <c r="J2" s="225"/>
      <c r="K2" s="631"/>
      <c r="L2" s="632"/>
      <c r="M2" s="193"/>
      <c r="N2" s="184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G2" s="87" t="s">
        <v>68</v>
      </c>
      <c r="AI2" s="87">
        <v>10</v>
      </c>
      <c r="AJ2" s="87">
        <v>1</v>
      </c>
      <c r="AK2" s="87" t="s">
        <v>50</v>
      </c>
      <c r="AL2" s="87" t="s">
        <v>30</v>
      </c>
      <c r="AP2" s="87" t="s">
        <v>110</v>
      </c>
      <c r="AV2" s="87" t="s">
        <v>99</v>
      </c>
    </row>
    <row r="3" spans="1:48" ht="36" customHeight="1" thickBot="1">
      <c r="B3" s="406" t="s">
        <v>0</v>
      </c>
      <c r="C3" s="407"/>
      <c r="D3" s="407"/>
      <c r="E3" s="407"/>
      <c r="F3" s="407"/>
      <c r="G3" s="407"/>
      <c r="H3" s="407"/>
      <c r="I3" s="408"/>
      <c r="J3" s="498" t="str">
        <f>IF(AA3=0,"",VLOOKUP(AA3,AO4:AV21,2,))</f>
        <v/>
      </c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500"/>
      <c r="V3" s="196"/>
      <c r="W3" s="633"/>
      <c r="X3" s="633"/>
      <c r="Y3" s="540" t="s">
        <v>96</v>
      </c>
      <c r="Z3" s="540"/>
      <c r="AA3" s="223"/>
      <c r="AG3" s="87" t="s">
        <v>69</v>
      </c>
      <c r="AI3" s="60">
        <v>11</v>
      </c>
      <c r="AJ3" s="87">
        <v>2</v>
      </c>
      <c r="AK3" s="87" t="s">
        <v>71</v>
      </c>
      <c r="AL3" s="87" t="s">
        <v>54</v>
      </c>
      <c r="AN3" s="60" t="s">
        <v>80</v>
      </c>
      <c r="AP3" s="60" t="s">
        <v>97</v>
      </c>
      <c r="AQ3" s="60" t="s">
        <v>105</v>
      </c>
      <c r="AR3" s="60" t="s">
        <v>106</v>
      </c>
      <c r="AS3" s="60" t="s">
        <v>107</v>
      </c>
      <c r="AT3" s="60" t="s">
        <v>79</v>
      </c>
    </row>
    <row r="4" spans="1:48" ht="18" customHeight="1">
      <c r="B4" s="388" t="s">
        <v>1</v>
      </c>
      <c r="C4" s="389"/>
      <c r="D4" s="389"/>
      <c r="E4" s="389"/>
      <c r="F4" s="389"/>
      <c r="G4" s="390"/>
      <c r="H4" s="468" t="s">
        <v>118</v>
      </c>
      <c r="I4" s="471" t="s">
        <v>119</v>
      </c>
      <c r="J4" s="494" t="s">
        <v>120</v>
      </c>
      <c r="K4" s="459" t="s">
        <v>121</v>
      </c>
      <c r="L4" s="503" t="s">
        <v>122</v>
      </c>
      <c r="M4" s="468" t="s">
        <v>76</v>
      </c>
      <c r="N4" s="525" t="s">
        <v>29</v>
      </c>
      <c r="O4" s="526"/>
      <c r="P4" s="526"/>
      <c r="Q4" s="526"/>
      <c r="R4" s="527"/>
      <c r="S4" s="404" t="s">
        <v>113</v>
      </c>
      <c r="T4" s="459" t="s">
        <v>114</v>
      </c>
      <c r="U4" s="459" t="s">
        <v>115</v>
      </c>
      <c r="V4" s="522" t="s">
        <v>112</v>
      </c>
      <c r="W4" s="522" t="s">
        <v>116</v>
      </c>
      <c r="X4" s="471" t="s">
        <v>117</v>
      </c>
      <c r="Y4" s="517" t="s">
        <v>23</v>
      </c>
      <c r="Z4" s="517" t="s">
        <v>24</v>
      </c>
      <c r="AA4" s="547" t="s">
        <v>25</v>
      </c>
      <c r="AC4" s="541" t="s">
        <v>27</v>
      </c>
      <c r="AD4" s="534" t="s">
        <v>30</v>
      </c>
      <c r="AE4" s="537" t="s">
        <v>54</v>
      </c>
      <c r="AI4" s="60">
        <v>12</v>
      </c>
      <c r="AJ4" s="87">
        <v>3</v>
      </c>
      <c r="AK4" s="87" t="s">
        <v>72</v>
      </c>
      <c r="AN4" s="60" t="s">
        <v>81</v>
      </c>
      <c r="AO4" s="60">
        <v>1</v>
      </c>
      <c r="AP4" s="60" t="str">
        <f>IF($W$3=$AG$2,'対戦表＜Ａブロック＞'!B4,IF(集計!$W$3=集計!$AG$3,'対戦表＜Bブロック＞'!B4,""))</f>
        <v/>
      </c>
      <c r="AQ4" s="60" t="str">
        <f>IF($W$3=$AG$2,'対戦表＜Ａブロック＞'!AZ4,IF(集計!$W$3=集計!$AG$3,'対戦表＜Bブロック＞'!AZ4,""))</f>
        <v/>
      </c>
      <c r="AR4" s="60" t="str">
        <f>IF($W$3=$AG$2,'対戦表＜Ａブロック＞'!BA4,IF(集計!$W$3=集計!$AG$3,'対戦表＜Bブロック＞'!BA4,""))</f>
        <v/>
      </c>
      <c r="AS4" s="60" t="str">
        <f>IF($W$3=$AG$2,'対戦表＜Ａブロック＞'!BB4,IF(集計!$W$3=集計!$AG$3,'対戦表＜Bブロック＞'!BB4,""))</f>
        <v/>
      </c>
      <c r="AT4" s="60" t="str">
        <f>IF($W$3=$AG$2,'対戦表＜Ａブロック＞'!BC4,IF(集計!$W$3=集計!$AG$3,'対戦表＜Bブロック＞'!BC4,""))</f>
        <v/>
      </c>
      <c r="AV4" s="60" t="s">
        <v>98</v>
      </c>
    </row>
    <row r="5" spans="1:48" ht="18" customHeight="1">
      <c r="B5" s="506"/>
      <c r="C5" s="507"/>
      <c r="D5" s="507"/>
      <c r="E5" s="507"/>
      <c r="F5" s="507"/>
      <c r="G5" s="508"/>
      <c r="H5" s="469"/>
      <c r="I5" s="472"/>
      <c r="J5" s="495"/>
      <c r="K5" s="460"/>
      <c r="L5" s="504"/>
      <c r="M5" s="469"/>
      <c r="N5" s="501" t="s">
        <v>123</v>
      </c>
      <c r="O5" s="524" t="s">
        <v>5</v>
      </c>
      <c r="P5" s="524"/>
      <c r="Q5" s="524"/>
      <c r="R5" s="520" t="s">
        <v>31</v>
      </c>
      <c r="S5" s="469"/>
      <c r="T5" s="460"/>
      <c r="U5" s="460"/>
      <c r="V5" s="460"/>
      <c r="W5" s="460"/>
      <c r="X5" s="472"/>
      <c r="Y5" s="518"/>
      <c r="Z5" s="518"/>
      <c r="AA5" s="548"/>
      <c r="AC5" s="542"/>
      <c r="AD5" s="535"/>
      <c r="AE5" s="538"/>
      <c r="AI5" s="60">
        <v>1</v>
      </c>
      <c r="AJ5" s="87">
        <v>4</v>
      </c>
      <c r="AK5" s="87" t="s">
        <v>73</v>
      </c>
      <c r="AN5" s="60" t="s">
        <v>82</v>
      </c>
      <c r="AO5" s="60">
        <v>2</v>
      </c>
      <c r="AP5" s="60" t="str">
        <f>IF($W$3=$AG$2,'対戦表＜Ａブロック＞'!B6,IF(集計!$W$3=集計!$AG$3,'対戦表＜Bブロック＞'!B6,""))</f>
        <v/>
      </c>
      <c r="AQ5" s="60" t="str">
        <f>IF($W$3=$AG$2,'対戦表＜Ａブロック＞'!AZ6,IF(集計!$W$3=集計!$AG$3,'対戦表＜Bブロック＞'!AZ6,""))</f>
        <v/>
      </c>
      <c r="AR5" s="60" t="str">
        <f>IF($W$3=$AG$2,'対戦表＜Ａブロック＞'!BA6,IF(集計!$W$3=集計!$AG$3,'対戦表＜Bブロック＞'!BA5,""))</f>
        <v/>
      </c>
      <c r="AS5" s="60" t="str">
        <f>IF($W$3=$AG$2,'対戦表＜Ａブロック＞'!BB5,IF(集計!$W$3=集計!$AG$3,'対戦表＜Bブロック＞'!BB6,""))</f>
        <v/>
      </c>
      <c r="AT5" s="60" t="str">
        <f>IF($W$3=$AG$2,'対戦表＜Ａブロック＞'!BC5,IF(集計!$W$3=集計!$AG$3,'対戦表＜Bブロック＞'!BC6,""))</f>
        <v/>
      </c>
      <c r="AV5" s="60" t="s">
        <v>99</v>
      </c>
    </row>
    <row r="6" spans="1:48" ht="23.25" customHeight="1" thickBot="1">
      <c r="B6" s="391"/>
      <c r="C6" s="392"/>
      <c r="D6" s="392"/>
      <c r="E6" s="392"/>
      <c r="F6" s="392"/>
      <c r="G6" s="393"/>
      <c r="H6" s="470"/>
      <c r="I6" s="473"/>
      <c r="J6" s="496"/>
      <c r="K6" s="461"/>
      <c r="L6" s="505"/>
      <c r="M6" s="470"/>
      <c r="N6" s="502"/>
      <c r="O6" s="127" t="s">
        <v>2</v>
      </c>
      <c r="P6" s="127" t="s">
        <v>3</v>
      </c>
      <c r="Q6" s="127" t="s">
        <v>4</v>
      </c>
      <c r="R6" s="521"/>
      <c r="S6" s="523"/>
      <c r="T6" s="461"/>
      <c r="U6" s="461"/>
      <c r="V6" s="502"/>
      <c r="W6" s="502"/>
      <c r="X6" s="473"/>
      <c r="Y6" s="519"/>
      <c r="Z6" s="519"/>
      <c r="AA6" s="549"/>
      <c r="AC6" s="543"/>
      <c r="AD6" s="536"/>
      <c r="AE6" s="539"/>
      <c r="AI6" s="60">
        <v>2</v>
      </c>
      <c r="AJ6" s="87">
        <v>5</v>
      </c>
      <c r="AK6" s="87" t="s">
        <v>74</v>
      </c>
      <c r="AN6" s="60" t="s">
        <v>83</v>
      </c>
      <c r="AO6" s="60">
        <v>3</v>
      </c>
      <c r="AP6" s="60" t="str">
        <f>IF($W$3=$AG$2,'対戦表＜Ａブロック＞'!B8,IF(集計!$W$3=集計!$AG$3,'対戦表＜Bブロック＞'!B8,""))</f>
        <v/>
      </c>
      <c r="AQ6" s="60" t="str">
        <f>IF($W$3=$AG$2,'対戦表＜Ａブロック＞'!AZ8,IF(集計!$W$3=集計!$AG$3,'対戦表＜Bブロック＞'!AZ8,""))</f>
        <v/>
      </c>
      <c r="AR6" s="60" t="str">
        <f>IF($W$3=$AG$2,'対戦表＜Ａブロック＞'!BA8,IF(集計!$W$3=集計!$AG$3,'対戦表＜Bブロック＞'!BA8,""))</f>
        <v/>
      </c>
      <c r="AS6" s="60" t="str">
        <f>IF($W$3=$AG$2,'対戦表＜Ａブロック＞'!BB8,IF(集計!$W$3=集計!$AG$3,'対戦表＜Bブロック＞'!BB8,""))</f>
        <v/>
      </c>
      <c r="AT6" s="60" t="str">
        <f>IF($W$3=$AG$2,'対戦表＜Ａブロック＞'!BC8,IF(集計!$W$3=集計!$AG$3,'対戦表＜Bブロック＞'!BC8,""))</f>
        <v/>
      </c>
    </row>
    <row r="7" spans="1:48" ht="41.25" customHeight="1">
      <c r="A7" s="172" t="str">
        <f>$W$3&amp;"-"&amp;$AA$3&amp;" "&amp;$J$3</f>
        <v xml:space="preserve">- </v>
      </c>
      <c r="B7" s="624" t="str">
        <f>IF(集計!$B7="","",集計!$B7)</f>
        <v/>
      </c>
      <c r="C7" s="625"/>
      <c r="D7" s="625"/>
      <c r="E7" s="625"/>
      <c r="F7" s="625"/>
      <c r="G7" s="626"/>
      <c r="H7" s="201" t="str">
        <f>IF(集計!H7="","",集計!H7)</f>
        <v/>
      </c>
      <c r="I7" s="202" t="str">
        <f>IF(集計!I7="","",集計!I7)</f>
        <v/>
      </c>
      <c r="J7" s="211"/>
      <c r="K7" s="211"/>
      <c r="L7" s="212"/>
      <c r="M7" s="213"/>
      <c r="N7" s="211"/>
      <c r="O7" s="211"/>
      <c r="P7" s="211"/>
      <c r="Q7" s="211"/>
      <c r="R7" s="173" t="str">
        <f>IF(B7="","",SUM(O7:Q7))</f>
        <v/>
      </c>
      <c r="S7" s="211"/>
      <c r="T7" s="211"/>
      <c r="U7" s="211"/>
      <c r="V7" s="211"/>
      <c r="W7" s="211"/>
      <c r="X7" s="211"/>
      <c r="Y7" s="120" t="str">
        <f>IF($B7="","",IF(L7=0,0,(N7+R7)/L7))</f>
        <v/>
      </c>
      <c r="Z7" s="121" t="str">
        <f>IF($B7="","",IF((L7+W7)=0,0,(N7+R7+W7)/(L7+W7+V7)))</f>
        <v/>
      </c>
      <c r="AA7" s="122" t="str">
        <f>IF($B7="","",IF(K7=0,0,IF(L7=0,0,((N7*1)+(O7*2)+(P7*3)+(Q7*4))/L7)))</f>
        <v/>
      </c>
      <c r="AB7" s="123"/>
      <c r="AC7" s="119"/>
      <c r="AD7" s="119"/>
      <c r="AE7" s="119"/>
      <c r="AF7" s="87" t="str">
        <f>IF(H7=0,"",H7)</f>
        <v/>
      </c>
      <c r="AG7" s="87" t="str">
        <f>B7</f>
        <v/>
      </c>
      <c r="AI7" s="60">
        <v>3</v>
      </c>
      <c r="AJ7" s="87">
        <v>6</v>
      </c>
      <c r="AK7" s="87" t="s">
        <v>75</v>
      </c>
      <c r="AN7" s="60" t="s">
        <v>84</v>
      </c>
      <c r="AO7" s="60">
        <v>4</v>
      </c>
      <c r="AP7" s="60" t="str">
        <f>IF($W$3=$AG$2,'対戦表＜Ａブロック＞'!B10,IF(集計!$W$3=集計!$AG$3,'対戦表＜Bブロック＞'!B10,""))</f>
        <v/>
      </c>
      <c r="AQ7" s="60" t="str">
        <f>IF($W$3=$AG$2,'対戦表＜Ａブロック＞'!AZ10,IF(集計!$W$3=集計!$AG$3,'対戦表＜Bブロック＞'!AZ10,""))</f>
        <v/>
      </c>
      <c r="AR7" s="60" t="str">
        <f>IF($W$3=$AG$2,'対戦表＜Ａブロック＞'!BA10,IF(集計!$W$3=集計!$AG$3,'対戦表＜Bブロック＞'!BA10,""))</f>
        <v/>
      </c>
      <c r="AS7" s="60" t="str">
        <f>IF($W$3=$AG$2,'対戦表＜Ａブロック＞'!BB10,IF(集計!$W$3=集計!$AG$3,'対戦表＜Bブロック＞'!BB10,""))</f>
        <v/>
      </c>
      <c r="AT7" s="60" t="str">
        <f>IF($W$3=$AG$2,'対戦表＜Ａブロック＞'!BC10,IF(集計!$W$3=集計!$AG$3,'対戦表＜Bブロック＞'!BC10,""))</f>
        <v/>
      </c>
    </row>
    <row r="8" spans="1:48" ht="41.25" customHeight="1">
      <c r="A8" s="172" t="str">
        <f t="shared" ref="A8:A31" si="0">$W$3&amp;"-"&amp;$AA$3&amp;" "&amp;$J$3</f>
        <v xml:space="preserve">- </v>
      </c>
      <c r="B8" s="618" t="str">
        <f>IF(集計!$B8="","",集計!$B8)</f>
        <v/>
      </c>
      <c r="C8" s="619"/>
      <c r="D8" s="619"/>
      <c r="E8" s="619"/>
      <c r="F8" s="619"/>
      <c r="G8" s="620"/>
      <c r="H8" s="203" t="str">
        <f>IF(集計!H8="","",集計!H8)</f>
        <v/>
      </c>
      <c r="I8" s="204" t="str">
        <f>IF(集計!I8="","",集計!I8)</f>
        <v/>
      </c>
      <c r="J8" s="214"/>
      <c r="K8" s="214"/>
      <c r="L8" s="215"/>
      <c r="M8" s="216"/>
      <c r="N8" s="214"/>
      <c r="O8" s="214"/>
      <c r="P8" s="214"/>
      <c r="Q8" s="214"/>
      <c r="R8" s="174" t="str">
        <f t="shared" ref="R8:R31" si="1">IF(B8="","",SUM(O8:Q8))</f>
        <v/>
      </c>
      <c r="S8" s="214"/>
      <c r="T8" s="214"/>
      <c r="U8" s="214"/>
      <c r="V8" s="214"/>
      <c r="W8" s="214"/>
      <c r="X8" s="214"/>
      <c r="Y8" s="120" t="str">
        <f t="shared" ref="Y8:Y31" si="2">IF($B8="","",IF(L8=0,0,(N8+R8)/L8))</f>
        <v/>
      </c>
      <c r="Z8" s="121" t="str">
        <f t="shared" ref="Z8:Z31" si="3">IF($B8="","",IF((L8+W8)=0,0,(N8+R8+W8)/(L8+W8+V8)))</f>
        <v/>
      </c>
      <c r="AA8" s="122" t="str">
        <f t="shared" ref="AA8:AA31" si="4">IF($B8="","",IF(K8=0,0,IF(L8=0,0,((N8*1)+(O8*2)+(P8*3)+(Q8*4))/L8)))</f>
        <v/>
      </c>
      <c r="AB8" s="123"/>
      <c r="AC8" s="39"/>
      <c r="AD8" s="39"/>
      <c r="AE8" s="39"/>
      <c r="AF8" s="87" t="str">
        <f t="shared" ref="AF8:AF31" si="5">IF(H8=0,"",H8)</f>
        <v/>
      </c>
      <c r="AG8" s="87" t="str">
        <f t="shared" ref="AG8:AG31" si="6">B8</f>
        <v/>
      </c>
      <c r="AJ8" s="87">
        <v>7</v>
      </c>
      <c r="AN8" s="60" t="s">
        <v>85</v>
      </c>
      <c r="AO8" s="60">
        <v>5</v>
      </c>
      <c r="AP8" s="60" t="str">
        <f>IF($W$3=$AG$2,'対戦表＜Ａブロック＞'!B12,IF(集計!$W$3=集計!$AG$3,'対戦表＜Bブロック＞'!B12,""))</f>
        <v/>
      </c>
      <c r="AQ8" s="60" t="str">
        <f>IF($W$3=$AG$2,'対戦表＜Ａブロック＞'!AZ12,IF(集計!$W$3=集計!$AG$3,'対戦表＜Bブロック＞'!AZ12,""))</f>
        <v/>
      </c>
      <c r="AR8" s="60" t="str">
        <f>IF($W$3=$AG$2,'対戦表＜Ａブロック＞'!BA12,IF(集計!$W$3=集計!$AG$3,'対戦表＜Bブロック＞'!BA12,""))</f>
        <v/>
      </c>
      <c r="AS8" s="60" t="str">
        <f>IF($W$3=$AG$2,'対戦表＜Ａブロック＞'!BB12,IF(集計!$W$3=集計!$AG$3,'対戦表＜Bブロック＞'!BB12,""))</f>
        <v/>
      </c>
      <c r="AT8" s="60" t="str">
        <f>IF($W$3=$AG$2,'対戦表＜Ａブロック＞'!BC12,IF(集計!$W$3=集計!$AG$3,'対戦表＜Bブロック＞'!BC12,""))</f>
        <v/>
      </c>
    </row>
    <row r="9" spans="1:48" ht="41.25" customHeight="1">
      <c r="A9" s="172" t="str">
        <f t="shared" si="0"/>
        <v xml:space="preserve">- </v>
      </c>
      <c r="B9" s="618" t="str">
        <f>IF(集計!$B9="","",集計!$B9)</f>
        <v/>
      </c>
      <c r="C9" s="619"/>
      <c r="D9" s="619"/>
      <c r="E9" s="619"/>
      <c r="F9" s="619"/>
      <c r="G9" s="620"/>
      <c r="H9" s="203" t="str">
        <f>IF(集計!H9="","",集計!H9)</f>
        <v/>
      </c>
      <c r="I9" s="204" t="str">
        <f>IF(集計!I9="","",集計!I9)</f>
        <v/>
      </c>
      <c r="J9" s="214"/>
      <c r="K9" s="214"/>
      <c r="L9" s="215"/>
      <c r="M9" s="216"/>
      <c r="N9" s="214"/>
      <c r="O9" s="214"/>
      <c r="P9" s="214"/>
      <c r="Q9" s="214"/>
      <c r="R9" s="174" t="str">
        <f t="shared" si="1"/>
        <v/>
      </c>
      <c r="S9" s="214"/>
      <c r="T9" s="214"/>
      <c r="U9" s="214"/>
      <c r="V9" s="214"/>
      <c r="W9" s="214"/>
      <c r="X9" s="214"/>
      <c r="Y9" s="120" t="str">
        <f t="shared" si="2"/>
        <v/>
      </c>
      <c r="Z9" s="121" t="str">
        <f t="shared" si="3"/>
        <v/>
      </c>
      <c r="AA9" s="122" t="str">
        <f t="shared" si="4"/>
        <v/>
      </c>
      <c r="AB9" s="123"/>
      <c r="AC9" s="39"/>
      <c r="AD9" s="39"/>
      <c r="AE9" s="39"/>
      <c r="AF9" s="87" t="str">
        <f t="shared" si="5"/>
        <v/>
      </c>
      <c r="AG9" s="87" t="str">
        <f t="shared" si="6"/>
        <v/>
      </c>
      <c r="AJ9" s="87">
        <v>8</v>
      </c>
      <c r="AN9" s="60" t="s">
        <v>86</v>
      </c>
      <c r="AO9" s="60">
        <v>6</v>
      </c>
      <c r="AP9" s="60" t="str">
        <f>IF($W$3=$AG$2,'対戦表＜Ａブロック＞'!B14,IF(集計!$W$3=集計!$AG$3,'対戦表＜Bブロック＞'!B14,""))</f>
        <v/>
      </c>
      <c r="AQ9" s="60" t="str">
        <f>IF($W$3=$AG$2,'対戦表＜Ａブロック＞'!AZ14,IF(集計!$W$3=集計!$AG$3,'対戦表＜Bブロック＞'!AZ14,""))</f>
        <v/>
      </c>
      <c r="AR9" s="60" t="str">
        <f>IF($W$3=$AG$2,'対戦表＜Ａブロック＞'!BA14,IF(集計!$W$3=集計!$AG$3,'対戦表＜Bブロック＞'!BA14,""))</f>
        <v/>
      </c>
      <c r="AS9" s="60" t="str">
        <f>IF($W$3=$AG$2,'対戦表＜Ａブロック＞'!BB14,IF(集計!$W$3=集計!$AG$3,'対戦表＜Bブロック＞'!BB14,""))</f>
        <v/>
      </c>
      <c r="AT9" s="60" t="str">
        <f>IF($W$3=$AG$2,'対戦表＜Ａブロック＞'!BC14,IF(集計!$W$3=集計!$AG$3,'対戦表＜Bブロック＞'!BC14,""))</f>
        <v/>
      </c>
    </row>
    <row r="10" spans="1:48" ht="41.25" customHeight="1">
      <c r="A10" s="172" t="str">
        <f t="shared" si="0"/>
        <v xml:space="preserve">- </v>
      </c>
      <c r="B10" s="618" t="str">
        <f>IF(集計!$B10="","",集計!$B10)</f>
        <v/>
      </c>
      <c r="C10" s="619"/>
      <c r="D10" s="619"/>
      <c r="E10" s="619"/>
      <c r="F10" s="619"/>
      <c r="G10" s="620"/>
      <c r="H10" s="203" t="str">
        <f>IF(集計!H10="","",集計!H10)</f>
        <v/>
      </c>
      <c r="I10" s="204" t="str">
        <f>IF(集計!I10="","",集計!I10)</f>
        <v/>
      </c>
      <c r="J10" s="214"/>
      <c r="K10" s="214"/>
      <c r="L10" s="215"/>
      <c r="M10" s="216"/>
      <c r="N10" s="214"/>
      <c r="O10" s="214"/>
      <c r="P10" s="214"/>
      <c r="Q10" s="214"/>
      <c r="R10" s="174" t="str">
        <f t="shared" si="1"/>
        <v/>
      </c>
      <c r="S10" s="214"/>
      <c r="T10" s="214"/>
      <c r="U10" s="214"/>
      <c r="V10" s="214"/>
      <c r="W10" s="214"/>
      <c r="X10" s="214"/>
      <c r="Y10" s="89" t="str">
        <f t="shared" si="2"/>
        <v/>
      </c>
      <c r="Z10" s="90" t="str">
        <f t="shared" si="3"/>
        <v/>
      </c>
      <c r="AA10" s="91" t="str">
        <f t="shared" si="4"/>
        <v/>
      </c>
      <c r="AC10" s="148"/>
      <c r="AD10" s="148"/>
      <c r="AE10" s="148"/>
      <c r="AF10" s="87" t="str">
        <f t="shared" si="5"/>
        <v/>
      </c>
      <c r="AG10" s="87" t="str">
        <f t="shared" si="6"/>
        <v/>
      </c>
      <c r="AJ10" s="87">
        <v>9</v>
      </c>
      <c r="AN10" s="60" t="s">
        <v>87</v>
      </c>
      <c r="AO10" s="60">
        <v>7</v>
      </c>
      <c r="AP10" s="60" t="str">
        <f>IF($W$3=$AG$2,'対戦表＜Ａブロック＞'!B16,IF(集計!$W$3=集計!$AG$3,'対戦表＜Bブロック＞'!B16,""))</f>
        <v/>
      </c>
      <c r="AQ10" s="60" t="str">
        <f>IF($W$3=$AG$2,'対戦表＜Ａブロック＞'!AZ16,IF(集計!$W$3=集計!$AG$3,'対戦表＜Bブロック＞'!AZ16,""))</f>
        <v/>
      </c>
      <c r="AR10" s="60" t="str">
        <f>IF($W$3=$AG$2,'対戦表＜Ａブロック＞'!BA16,IF(集計!$W$3=集計!$AG$3,'対戦表＜Bブロック＞'!BA16,""))</f>
        <v/>
      </c>
      <c r="AS10" s="60" t="str">
        <f>IF($W$3=$AG$2,'対戦表＜Ａブロック＞'!BB16,IF(集計!$W$3=集計!$AG$3,'対戦表＜Bブロック＞'!BB16,""))</f>
        <v/>
      </c>
      <c r="AT10" s="60" t="str">
        <f>IF($W$3=$AG$2,'対戦表＜Ａブロック＞'!BC16,IF(集計!$W$3=集計!$AG$3,'対戦表＜Bブロック＞'!BC16,""))</f>
        <v/>
      </c>
    </row>
    <row r="11" spans="1:48" ht="41.25" customHeight="1" thickBot="1">
      <c r="A11" s="172" t="str">
        <f t="shared" si="0"/>
        <v xml:space="preserve">- </v>
      </c>
      <c r="B11" s="612" t="str">
        <f>IF(集計!$B11="","",集計!$B11)</f>
        <v/>
      </c>
      <c r="C11" s="613"/>
      <c r="D11" s="613"/>
      <c r="E11" s="613"/>
      <c r="F11" s="613"/>
      <c r="G11" s="614"/>
      <c r="H11" s="205" t="str">
        <f>IF(集計!H11="","",集計!H11)</f>
        <v/>
      </c>
      <c r="I11" s="206" t="str">
        <f>IF(集計!I11="","",集計!I11)</f>
        <v/>
      </c>
      <c r="J11" s="217"/>
      <c r="K11" s="217"/>
      <c r="L11" s="218"/>
      <c r="M11" s="219"/>
      <c r="N11" s="217"/>
      <c r="O11" s="217"/>
      <c r="P11" s="217"/>
      <c r="Q11" s="217"/>
      <c r="R11" s="175" t="str">
        <f t="shared" si="1"/>
        <v/>
      </c>
      <c r="S11" s="217"/>
      <c r="T11" s="217"/>
      <c r="U11" s="217"/>
      <c r="V11" s="217"/>
      <c r="W11" s="217"/>
      <c r="X11" s="217"/>
      <c r="Y11" s="93" t="str">
        <f t="shared" si="2"/>
        <v/>
      </c>
      <c r="Z11" s="94" t="str">
        <f t="shared" si="3"/>
        <v/>
      </c>
      <c r="AA11" s="95" t="str">
        <f t="shared" si="4"/>
        <v/>
      </c>
      <c r="AC11" s="149"/>
      <c r="AD11" s="149"/>
      <c r="AE11" s="149"/>
      <c r="AF11" s="87" t="str">
        <f t="shared" si="5"/>
        <v/>
      </c>
      <c r="AG11" s="87" t="str">
        <f t="shared" si="6"/>
        <v/>
      </c>
      <c r="AJ11" s="87">
        <v>10</v>
      </c>
      <c r="AN11" s="60" t="s">
        <v>88</v>
      </c>
      <c r="AO11" s="60">
        <v>8</v>
      </c>
      <c r="AP11" s="60" t="str">
        <f>IF($W$3=$AG$2,'対戦表＜Ａブロック＞'!B18,IF(集計!$W$3=集計!$AG$3,'対戦表＜Bブロック＞'!B18,""))</f>
        <v/>
      </c>
      <c r="AQ11" s="60" t="str">
        <f>IF($W$3=$AG$2,'対戦表＜Ａブロック＞'!AZ18,IF(集計!$W$3=集計!$AG$3,'対戦表＜Bブロック＞'!AZ18,""))</f>
        <v/>
      </c>
      <c r="AR11" s="60" t="str">
        <f>IF($W$3=$AG$2,'対戦表＜Ａブロック＞'!BA18,IF(集計!$W$3=集計!$AG$3,'対戦表＜Bブロック＞'!BA18,""))</f>
        <v/>
      </c>
      <c r="AS11" s="60" t="str">
        <f>IF($W$3=$AG$2,'対戦表＜Ａブロック＞'!BB18,IF(集計!$W$3=集計!$AG$3,'対戦表＜Bブロック＞'!BB18,""))</f>
        <v/>
      </c>
      <c r="AT11" s="60" t="str">
        <f>IF($W$3=$AG$2,'対戦表＜Ａブロック＞'!BC18,IF(集計!$W$3=集計!$AG$3,'対戦表＜Bブロック＞'!BC18,""))</f>
        <v/>
      </c>
    </row>
    <row r="12" spans="1:48" ht="41.25" customHeight="1">
      <c r="A12" s="172" t="str">
        <f t="shared" si="0"/>
        <v xml:space="preserve">- </v>
      </c>
      <c r="B12" s="615" t="str">
        <f>IF(集計!$B12="","",集計!$B12)</f>
        <v/>
      </c>
      <c r="C12" s="616"/>
      <c r="D12" s="616"/>
      <c r="E12" s="616"/>
      <c r="F12" s="616"/>
      <c r="G12" s="617"/>
      <c r="H12" s="207" t="str">
        <f>IF(集計!H12="","",集計!H12)</f>
        <v/>
      </c>
      <c r="I12" s="208" t="str">
        <f>IF(集計!I12="","",集計!I12)</f>
        <v/>
      </c>
      <c r="J12" s="214"/>
      <c r="K12" s="214"/>
      <c r="L12" s="215"/>
      <c r="M12" s="216"/>
      <c r="N12" s="214"/>
      <c r="O12" s="214"/>
      <c r="P12" s="214"/>
      <c r="Q12" s="214"/>
      <c r="R12" s="174" t="str">
        <f t="shared" si="1"/>
        <v/>
      </c>
      <c r="S12" s="214"/>
      <c r="T12" s="214"/>
      <c r="U12" s="214"/>
      <c r="V12" s="214"/>
      <c r="W12" s="214"/>
      <c r="X12" s="214"/>
      <c r="Y12" s="97" t="str">
        <f t="shared" si="2"/>
        <v/>
      </c>
      <c r="Z12" s="98" t="str">
        <f t="shared" si="3"/>
        <v/>
      </c>
      <c r="AA12" s="99" t="str">
        <f t="shared" si="4"/>
        <v/>
      </c>
      <c r="AC12" s="148"/>
      <c r="AD12" s="148"/>
      <c r="AE12" s="148"/>
      <c r="AF12" s="87" t="str">
        <f t="shared" si="5"/>
        <v/>
      </c>
      <c r="AG12" s="87" t="str">
        <f t="shared" si="6"/>
        <v/>
      </c>
      <c r="AJ12" s="87">
        <v>11</v>
      </c>
      <c r="AN12" s="60" t="s">
        <v>89</v>
      </c>
      <c r="AO12" s="60">
        <v>9</v>
      </c>
      <c r="AP12" s="60" t="str">
        <f>IF($W$3=$AG$2,'対戦表＜Ａブロック＞'!B20,IF(集計!$W$3=集計!$AG$3,'対戦表＜Bブロック＞'!B20,""))</f>
        <v/>
      </c>
      <c r="AQ12" s="60" t="str">
        <f>IF($W$3=$AG$2,'対戦表＜Ａブロック＞'!AZ20,IF(集計!$W$3=集計!$AG$3,'対戦表＜Bブロック＞'!AZ20,""))</f>
        <v/>
      </c>
      <c r="AR12" s="60" t="str">
        <f>IF($W$3=$AG$2,'対戦表＜Ａブロック＞'!BA20,IF(集計!$W$3=集計!$AG$3,'対戦表＜Bブロック＞'!BA20,""))</f>
        <v/>
      </c>
      <c r="AS12" s="60" t="str">
        <f>IF($W$3=$AG$2,'対戦表＜Ａブロック＞'!BB20,IF(集計!$W$3=集計!$AG$3,'対戦表＜Bブロック＞'!BB20,""))</f>
        <v/>
      </c>
      <c r="AT12" s="60" t="str">
        <f>IF($W$3=$AG$2,'対戦表＜Ａブロック＞'!BC20,IF(集計!$W$3=集計!$AG$3,'対戦表＜Bブロック＞'!BC20,""))</f>
        <v/>
      </c>
    </row>
    <row r="13" spans="1:48" ht="41.25" customHeight="1">
      <c r="A13" s="172" t="str">
        <f t="shared" si="0"/>
        <v xml:space="preserve">- </v>
      </c>
      <c r="B13" s="618" t="str">
        <f>IF(集計!$B13="","",集計!$B13)</f>
        <v/>
      </c>
      <c r="C13" s="619"/>
      <c r="D13" s="619"/>
      <c r="E13" s="619"/>
      <c r="F13" s="619"/>
      <c r="G13" s="620"/>
      <c r="H13" s="203" t="str">
        <f>IF(集計!H13="","",集計!H13)</f>
        <v/>
      </c>
      <c r="I13" s="204" t="str">
        <f>IF(集計!I13="","",集計!I13)</f>
        <v/>
      </c>
      <c r="J13" s="214"/>
      <c r="K13" s="214"/>
      <c r="L13" s="215"/>
      <c r="M13" s="216"/>
      <c r="N13" s="214"/>
      <c r="O13" s="214"/>
      <c r="P13" s="214"/>
      <c r="Q13" s="214"/>
      <c r="R13" s="174" t="str">
        <f t="shared" si="1"/>
        <v/>
      </c>
      <c r="S13" s="214"/>
      <c r="T13" s="214"/>
      <c r="U13" s="214"/>
      <c r="V13" s="214"/>
      <c r="W13" s="214"/>
      <c r="X13" s="214"/>
      <c r="Y13" s="89" t="str">
        <f t="shared" si="2"/>
        <v/>
      </c>
      <c r="Z13" s="90" t="str">
        <f t="shared" si="3"/>
        <v/>
      </c>
      <c r="AA13" s="91" t="str">
        <f t="shared" si="4"/>
        <v/>
      </c>
      <c r="AC13" s="148"/>
      <c r="AD13" s="148"/>
      <c r="AE13" s="148"/>
      <c r="AF13" s="87" t="str">
        <f t="shared" si="5"/>
        <v/>
      </c>
      <c r="AG13" s="87" t="str">
        <f t="shared" si="6"/>
        <v/>
      </c>
      <c r="AJ13" s="87">
        <v>12</v>
      </c>
      <c r="AN13" s="60" t="s">
        <v>90</v>
      </c>
      <c r="AO13" s="60">
        <v>10</v>
      </c>
      <c r="AP13" s="60" t="str">
        <f>IF($W$3=$AG$2,'対戦表＜Ａブロック＞'!B22,IF(集計!$W$3=集計!$AG$3,'対戦表＜Bブロック＞'!B22,""))</f>
        <v/>
      </c>
      <c r="AQ13" s="60" t="str">
        <f>IF($W$3=$AG$2,'対戦表＜Ａブロック＞'!AZ22,IF(集計!$W$3=集計!$AG$3,'対戦表＜Bブロック＞'!AZ22,""))</f>
        <v/>
      </c>
      <c r="AR13" s="60" t="str">
        <f>IF($W$3=$AG$2,'対戦表＜Ａブロック＞'!BA22,IF(集計!$W$3=集計!$AG$3,'対戦表＜Bブロック＞'!BA22,""))</f>
        <v/>
      </c>
      <c r="AS13" s="60" t="str">
        <f>IF($W$3=$AG$2,'対戦表＜Ａブロック＞'!BB22,IF(集計!$W$3=集計!$AG$3,'対戦表＜Bブロック＞'!BB22,""))</f>
        <v/>
      </c>
      <c r="AT13" s="60" t="str">
        <f>IF($W$3=$AG$2,'対戦表＜Ａブロック＞'!BC22,IF(集計!$W$3=集計!$AG$3,'対戦表＜Bブロック＞'!BC22,""))</f>
        <v/>
      </c>
    </row>
    <row r="14" spans="1:48" ht="41.25" customHeight="1">
      <c r="A14" s="172" t="str">
        <f t="shared" si="0"/>
        <v xml:space="preserve">- </v>
      </c>
      <c r="B14" s="618" t="str">
        <f>IF(集計!$B14="","",集計!$B14)</f>
        <v/>
      </c>
      <c r="C14" s="619"/>
      <c r="D14" s="619"/>
      <c r="E14" s="619"/>
      <c r="F14" s="619"/>
      <c r="G14" s="620"/>
      <c r="H14" s="203" t="str">
        <f>IF(集計!H14="","",集計!H14)</f>
        <v/>
      </c>
      <c r="I14" s="204" t="str">
        <f>IF(集計!I14="","",集計!I14)</f>
        <v/>
      </c>
      <c r="J14" s="214"/>
      <c r="K14" s="214"/>
      <c r="L14" s="215"/>
      <c r="M14" s="216"/>
      <c r="N14" s="214"/>
      <c r="O14" s="214"/>
      <c r="P14" s="214"/>
      <c r="Q14" s="214"/>
      <c r="R14" s="174" t="str">
        <f t="shared" si="1"/>
        <v/>
      </c>
      <c r="S14" s="214"/>
      <c r="T14" s="214"/>
      <c r="U14" s="214"/>
      <c r="V14" s="214"/>
      <c r="W14" s="214"/>
      <c r="X14" s="214"/>
      <c r="Y14" s="89" t="str">
        <f t="shared" si="2"/>
        <v/>
      </c>
      <c r="Z14" s="90" t="str">
        <f t="shared" si="3"/>
        <v/>
      </c>
      <c r="AA14" s="91" t="str">
        <f t="shared" si="4"/>
        <v/>
      </c>
      <c r="AC14" s="148"/>
      <c r="AD14" s="148"/>
      <c r="AE14" s="148"/>
      <c r="AF14" s="87" t="str">
        <f t="shared" si="5"/>
        <v/>
      </c>
      <c r="AG14" s="87" t="str">
        <f t="shared" si="6"/>
        <v/>
      </c>
      <c r="AJ14" s="87">
        <v>13</v>
      </c>
      <c r="AN14" s="60" t="s">
        <v>91</v>
      </c>
      <c r="AO14" s="60">
        <v>11</v>
      </c>
      <c r="AP14" s="60" t="str">
        <f>IF($W$3=$AG$2,'対戦表＜Ａブロック＞'!B24,IF(集計!$W$3=集計!$AG$3,'対戦表＜Bブロック＞'!B24,""))</f>
        <v/>
      </c>
      <c r="AQ14" s="60" t="str">
        <f>IF($W$3=$AG$2,'対戦表＜Ａブロック＞'!AZ24,IF(集計!$W$3=集計!$AG$3,'対戦表＜Bブロック＞'!AZ24,""))</f>
        <v/>
      </c>
      <c r="AR14" s="60" t="str">
        <f>IF($W$3=$AG$2,'対戦表＜Ａブロック＞'!BA24,IF(集計!$W$3=集計!$AG$3,'対戦表＜Bブロック＞'!BA24,""))</f>
        <v/>
      </c>
      <c r="AS14" s="60" t="str">
        <f>IF($W$3=$AG$2,'対戦表＜Ａブロック＞'!BB24,IF(集計!$W$3=集計!$AG$3,'対戦表＜Bブロック＞'!BB24,""))</f>
        <v/>
      </c>
      <c r="AT14" s="60" t="str">
        <f>IF($W$3=$AG$2,'対戦表＜Ａブロック＞'!BC24,IF(集計!$W$3=集計!$AG$3,'対戦表＜Bブロック＞'!BC24,""))</f>
        <v/>
      </c>
    </row>
    <row r="15" spans="1:48" ht="41.25" customHeight="1">
      <c r="A15" s="172" t="str">
        <f t="shared" si="0"/>
        <v xml:space="preserve">- </v>
      </c>
      <c r="B15" s="618" t="str">
        <f>IF(集計!$B15="","",集計!$B15)</f>
        <v/>
      </c>
      <c r="C15" s="619"/>
      <c r="D15" s="619"/>
      <c r="E15" s="619"/>
      <c r="F15" s="619"/>
      <c r="G15" s="620"/>
      <c r="H15" s="203" t="str">
        <f>IF(集計!H15="","",集計!H15)</f>
        <v/>
      </c>
      <c r="I15" s="204" t="str">
        <f>IF(集計!I15="","",集計!I15)</f>
        <v/>
      </c>
      <c r="J15" s="214"/>
      <c r="K15" s="214"/>
      <c r="L15" s="215"/>
      <c r="M15" s="216"/>
      <c r="N15" s="214"/>
      <c r="O15" s="214"/>
      <c r="P15" s="214"/>
      <c r="Q15" s="214"/>
      <c r="R15" s="174" t="str">
        <f t="shared" si="1"/>
        <v/>
      </c>
      <c r="S15" s="214"/>
      <c r="T15" s="214"/>
      <c r="U15" s="214"/>
      <c r="V15" s="214"/>
      <c r="W15" s="214"/>
      <c r="X15" s="214"/>
      <c r="Y15" s="89" t="str">
        <f t="shared" si="2"/>
        <v/>
      </c>
      <c r="Z15" s="90" t="str">
        <f t="shared" si="3"/>
        <v/>
      </c>
      <c r="AA15" s="91" t="str">
        <f t="shared" si="4"/>
        <v/>
      </c>
      <c r="AC15" s="148"/>
      <c r="AD15" s="148"/>
      <c r="AE15" s="148"/>
      <c r="AF15" s="87" t="str">
        <f t="shared" si="5"/>
        <v/>
      </c>
      <c r="AG15" s="87" t="str">
        <f t="shared" si="6"/>
        <v/>
      </c>
      <c r="AJ15" s="87">
        <v>14</v>
      </c>
      <c r="AN15" s="60" t="s">
        <v>92</v>
      </c>
      <c r="AO15" s="60">
        <v>12</v>
      </c>
      <c r="AP15" s="60" t="str">
        <f>IF($W$3=$AG$2,'対戦表＜Ａブロック＞'!B26,IF(集計!$W$3=集計!$AG$3,'対戦表＜Bブロック＞'!B26,""))</f>
        <v/>
      </c>
      <c r="AQ15" s="60" t="str">
        <f>IF($W$3=$AG$2,'対戦表＜Ａブロック＞'!AZ26,IF(集計!$W$3=集計!$AG$3,'対戦表＜Bブロック＞'!AZ26,""))</f>
        <v/>
      </c>
      <c r="AR15" s="60" t="str">
        <f>IF($W$3=$AG$2,'対戦表＜Ａブロック＞'!BA26,IF(集計!$W$3=集計!$AG$3,'対戦表＜Bブロック＞'!BA26,""))</f>
        <v/>
      </c>
      <c r="AS15" s="60" t="str">
        <f>IF($W$3=$AG$2,'対戦表＜Ａブロック＞'!BB26,IF(集計!$W$3=集計!$AG$3,'対戦表＜Bブロック＞'!BB26,""))</f>
        <v/>
      </c>
      <c r="AT15" s="60" t="str">
        <f>IF($W$3=$AG$2,'対戦表＜Ａブロック＞'!BC26,IF(集計!$W$3=集計!$AG$3,'対戦表＜Bブロック＞'!BC26,""))</f>
        <v/>
      </c>
    </row>
    <row r="16" spans="1:48" ht="41.25" customHeight="1" thickBot="1">
      <c r="A16" s="172" t="str">
        <f t="shared" si="0"/>
        <v xml:space="preserve">- </v>
      </c>
      <c r="B16" s="621" t="str">
        <f>IF(集計!$B16="","",集計!$B16)</f>
        <v/>
      </c>
      <c r="C16" s="622"/>
      <c r="D16" s="622"/>
      <c r="E16" s="622"/>
      <c r="F16" s="622"/>
      <c r="G16" s="623"/>
      <c r="H16" s="209" t="str">
        <f>IF(集計!H16="","",集計!H16)</f>
        <v/>
      </c>
      <c r="I16" s="210" t="str">
        <f>IF(集計!I16="","",集計!I16)</f>
        <v/>
      </c>
      <c r="J16" s="220"/>
      <c r="K16" s="220"/>
      <c r="L16" s="221"/>
      <c r="M16" s="222"/>
      <c r="N16" s="220"/>
      <c r="O16" s="220"/>
      <c r="P16" s="220"/>
      <c r="Q16" s="220"/>
      <c r="R16" s="176" t="str">
        <f t="shared" si="1"/>
        <v/>
      </c>
      <c r="S16" s="220"/>
      <c r="T16" s="220"/>
      <c r="U16" s="220"/>
      <c r="V16" s="220"/>
      <c r="W16" s="220"/>
      <c r="X16" s="220"/>
      <c r="Y16" s="100" t="str">
        <f t="shared" si="2"/>
        <v/>
      </c>
      <c r="Z16" s="101" t="str">
        <f t="shared" si="3"/>
        <v/>
      </c>
      <c r="AA16" s="102" t="str">
        <f t="shared" si="4"/>
        <v/>
      </c>
      <c r="AC16" s="150"/>
      <c r="AD16" s="150"/>
      <c r="AE16" s="150"/>
      <c r="AF16" s="87" t="str">
        <f t="shared" si="5"/>
        <v/>
      </c>
      <c r="AG16" s="87" t="str">
        <f t="shared" si="6"/>
        <v/>
      </c>
      <c r="AJ16" s="87">
        <v>15</v>
      </c>
      <c r="AN16" s="60" t="s">
        <v>93</v>
      </c>
      <c r="AO16" s="60">
        <v>13</v>
      </c>
      <c r="AP16" s="60" t="str">
        <f>IF($W$3=$AG$2,'対戦表＜Ａブロック＞'!B28,IF(集計!$W$3=集計!$AG$3,'対戦表＜Bブロック＞'!B28,""))</f>
        <v/>
      </c>
      <c r="AQ16" s="60" t="str">
        <f>IF($W$3=$AG$2,'対戦表＜Ａブロック＞'!AZ28,IF(集計!$W$3=集計!$AG$3,'対戦表＜Bブロック＞'!AZ28,""))</f>
        <v/>
      </c>
      <c r="AR16" s="60" t="str">
        <f>IF($W$3=$AG$2,'対戦表＜Ａブロック＞'!BA28,IF(集計!$W$3=集計!$AG$3,'対戦表＜Bブロック＞'!BA28,""))</f>
        <v/>
      </c>
      <c r="AS16" s="60" t="str">
        <f>IF($W$3=$AG$2,'対戦表＜Ａブロック＞'!BB28,IF(集計!$W$3=集計!$AG$3,'対戦表＜Bブロック＞'!BB28,""))</f>
        <v/>
      </c>
      <c r="AT16" s="60" t="str">
        <f>IF($W$3=$AG$2,'対戦表＜Ａブロック＞'!BC28,IF(集計!$W$3=集計!$AG$3,'対戦表＜Bブロック＞'!BC28,""))</f>
        <v/>
      </c>
    </row>
    <row r="17" spans="1:46" ht="41.25" customHeight="1">
      <c r="A17" s="172" t="str">
        <f t="shared" si="0"/>
        <v xml:space="preserve">- </v>
      </c>
      <c r="B17" s="624" t="str">
        <f>IF(集計!$B17="","",集計!$B17)</f>
        <v/>
      </c>
      <c r="C17" s="625"/>
      <c r="D17" s="625"/>
      <c r="E17" s="625"/>
      <c r="F17" s="625"/>
      <c r="G17" s="626"/>
      <c r="H17" s="201" t="str">
        <f>IF(集計!H17="","",集計!H17)</f>
        <v/>
      </c>
      <c r="I17" s="202" t="str">
        <f>IF(集計!I17="","",集計!I17)</f>
        <v/>
      </c>
      <c r="J17" s="211"/>
      <c r="K17" s="211"/>
      <c r="L17" s="212"/>
      <c r="M17" s="213"/>
      <c r="N17" s="211"/>
      <c r="O17" s="211"/>
      <c r="P17" s="211"/>
      <c r="Q17" s="211"/>
      <c r="R17" s="173" t="str">
        <f t="shared" si="1"/>
        <v/>
      </c>
      <c r="S17" s="211"/>
      <c r="T17" s="211"/>
      <c r="U17" s="211"/>
      <c r="V17" s="211"/>
      <c r="W17" s="211"/>
      <c r="X17" s="211"/>
      <c r="Y17" s="104" t="str">
        <f t="shared" si="2"/>
        <v/>
      </c>
      <c r="Z17" s="105" t="str">
        <f t="shared" si="3"/>
        <v/>
      </c>
      <c r="AA17" s="106" t="str">
        <f t="shared" si="4"/>
        <v/>
      </c>
      <c r="AC17" s="151"/>
      <c r="AD17" s="151"/>
      <c r="AE17" s="151"/>
      <c r="AF17" s="87" t="str">
        <f t="shared" si="5"/>
        <v/>
      </c>
      <c r="AG17" s="87" t="str">
        <f t="shared" si="6"/>
        <v/>
      </c>
      <c r="AJ17" s="87">
        <v>16</v>
      </c>
      <c r="AN17" s="60" t="s">
        <v>94</v>
      </c>
      <c r="AO17" s="60">
        <v>14</v>
      </c>
      <c r="AP17" s="60" t="str">
        <f>IF($W$3=$AG$2,'対戦表＜Ａブロック＞'!B30,IF(集計!$W$3=集計!$AG$3,'対戦表＜Bブロック＞'!B30,""))</f>
        <v/>
      </c>
      <c r="AQ17" s="60" t="str">
        <f>IF($W$3=$AG$2,'対戦表＜Ａブロック＞'!AZ30,IF(集計!$W$3=集計!$AG$3,'対戦表＜Bブロック＞'!AZ30,""))</f>
        <v/>
      </c>
      <c r="AR17" s="60" t="str">
        <f>IF($W$3=$AG$2,'対戦表＜Ａブロック＞'!BA30,IF(集計!$W$3=集計!$AG$3,'対戦表＜Bブロック＞'!BA30,""))</f>
        <v/>
      </c>
      <c r="AS17" s="60" t="str">
        <f>IF($W$3=$AG$2,'対戦表＜Ａブロック＞'!BB30,IF(集計!$W$3=集計!$AG$3,'対戦表＜Bブロック＞'!BB30,""))</f>
        <v/>
      </c>
      <c r="AT17" s="60" t="str">
        <f>IF($W$3=$AG$2,'対戦表＜Ａブロック＞'!BC30,IF(集計!$W$3=集計!$AG$3,'対戦表＜Bブロック＞'!BC30,""))</f>
        <v/>
      </c>
    </row>
    <row r="18" spans="1:46" ht="41.25" customHeight="1">
      <c r="A18" s="172" t="str">
        <f t="shared" si="0"/>
        <v xml:space="preserve">- </v>
      </c>
      <c r="B18" s="618" t="str">
        <f>IF(集計!$B18="","",集計!$B18)</f>
        <v/>
      </c>
      <c r="C18" s="619"/>
      <c r="D18" s="619"/>
      <c r="E18" s="619"/>
      <c r="F18" s="619"/>
      <c r="G18" s="620"/>
      <c r="H18" s="203" t="str">
        <f>IF(集計!H18="","",集計!H18)</f>
        <v/>
      </c>
      <c r="I18" s="204" t="str">
        <f>IF(集計!I18="","",集計!I18)</f>
        <v/>
      </c>
      <c r="J18" s="214"/>
      <c r="K18" s="214"/>
      <c r="L18" s="215"/>
      <c r="M18" s="216"/>
      <c r="N18" s="214"/>
      <c r="O18" s="214"/>
      <c r="P18" s="214"/>
      <c r="Q18" s="214"/>
      <c r="R18" s="174" t="str">
        <f t="shared" si="1"/>
        <v/>
      </c>
      <c r="S18" s="214"/>
      <c r="T18" s="214"/>
      <c r="U18" s="214"/>
      <c r="V18" s="214"/>
      <c r="W18" s="214"/>
      <c r="X18" s="214"/>
      <c r="Y18" s="89" t="str">
        <f t="shared" si="2"/>
        <v/>
      </c>
      <c r="Z18" s="90" t="str">
        <f t="shared" si="3"/>
        <v/>
      </c>
      <c r="AA18" s="91" t="str">
        <f t="shared" si="4"/>
        <v/>
      </c>
      <c r="AC18" s="148"/>
      <c r="AD18" s="148"/>
      <c r="AE18" s="148"/>
      <c r="AF18" s="87" t="str">
        <f t="shared" si="5"/>
        <v/>
      </c>
      <c r="AG18" s="87" t="str">
        <f t="shared" si="6"/>
        <v/>
      </c>
      <c r="AJ18" s="87">
        <v>17</v>
      </c>
      <c r="AN18" s="60" t="s">
        <v>95</v>
      </c>
      <c r="AO18" s="60">
        <v>15</v>
      </c>
      <c r="AP18" s="60" t="str">
        <f>IF($W$3=$AG$2,'対戦表＜Ａブロック＞'!B32,IF(集計!$W$3=集計!$AG$3,'対戦表＜Bブロック＞'!B32,""))</f>
        <v/>
      </c>
      <c r="AQ18" s="60" t="str">
        <f>IF($W$3=$AG$2,'対戦表＜Ａブロック＞'!AZ31,IF(集計!$W$3=集計!$AG$3,'対戦表＜Bブロック＞'!AZ32,""))</f>
        <v/>
      </c>
      <c r="AR18" s="60" t="str">
        <f>IF($W$3=$AG$2,'対戦表＜Ａブロック＞'!BA32,IF(集計!$W$3=集計!$AG$3,'対戦表＜Bブロック＞'!BA32,""))</f>
        <v/>
      </c>
      <c r="AS18" s="60" t="str">
        <f>IF($W$3=$AG$2,'対戦表＜Ａブロック＞'!BB32,IF(集計!$W$3=集計!$AG$3,'対戦表＜Bブロック＞'!BB32,""))</f>
        <v/>
      </c>
      <c r="AT18" s="60" t="str">
        <f>IF($W$3=$AG$2,'対戦表＜Ａブロック＞'!BC32,IF(集計!$W$3=集計!$AG$3,'対戦表＜Bブロック＞'!BC32,""))</f>
        <v/>
      </c>
    </row>
    <row r="19" spans="1:46" ht="41.25" customHeight="1">
      <c r="A19" s="172" t="str">
        <f t="shared" si="0"/>
        <v xml:space="preserve">- </v>
      </c>
      <c r="B19" s="618" t="str">
        <f>IF(集計!$B19="","",集計!$B19)</f>
        <v/>
      </c>
      <c r="C19" s="619"/>
      <c r="D19" s="619"/>
      <c r="E19" s="619"/>
      <c r="F19" s="619"/>
      <c r="G19" s="620"/>
      <c r="H19" s="203" t="str">
        <f>IF(集計!H19="","",集計!H19)</f>
        <v/>
      </c>
      <c r="I19" s="204" t="str">
        <f>IF(集計!I19="","",集計!I19)</f>
        <v/>
      </c>
      <c r="J19" s="214"/>
      <c r="K19" s="214"/>
      <c r="L19" s="215"/>
      <c r="M19" s="216"/>
      <c r="N19" s="214"/>
      <c r="O19" s="214"/>
      <c r="P19" s="214"/>
      <c r="Q19" s="214"/>
      <c r="R19" s="174" t="str">
        <f t="shared" si="1"/>
        <v/>
      </c>
      <c r="S19" s="214"/>
      <c r="T19" s="214"/>
      <c r="U19" s="214"/>
      <c r="V19" s="214"/>
      <c r="W19" s="214"/>
      <c r="X19" s="214"/>
      <c r="Y19" s="89" t="str">
        <f t="shared" si="2"/>
        <v/>
      </c>
      <c r="Z19" s="90" t="str">
        <f t="shared" si="3"/>
        <v/>
      </c>
      <c r="AA19" s="91" t="str">
        <f t="shared" si="4"/>
        <v/>
      </c>
      <c r="AC19" s="148"/>
      <c r="AD19" s="148"/>
      <c r="AE19" s="148"/>
      <c r="AF19" s="87" t="str">
        <f t="shared" si="5"/>
        <v/>
      </c>
      <c r="AG19" s="87" t="str">
        <f t="shared" si="6"/>
        <v/>
      </c>
      <c r="AJ19" s="87">
        <v>18</v>
      </c>
      <c r="AN19" s="60" t="s">
        <v>95</v>
      </c>
      <c r="AO19" s="60">
        <v>16</v>
      </c>
    </row>
    <row r="20" spans="1:46" ht="41.25" customHeight="1">
      <c r="A20" s="172" t="str">
        <f t="shared" si="0"/>
        <v xml:space="preserve">- </v>
      </c>
      <c r="B20" s="618" t="str">
        <f>IF(集計!$B20="","",集計!$B20)</f>
        <v/>
      </c>
      <c r="C20" s="619"/>
      <c r="D20" s="619"/>
      <c r="E20" s="619"/>
      <c r="F20" s="619"/>
      <c r="G20" s="620"/>
      <c r="H20" s="203" t="str">
        <f>IF(集計!H20="","",集計!H20)</f>
        <v/>
      </c>
      <c r="I20" s="204" t="str">
        <f>IF(集計!I20="","",集計!I20)</f>
        <v/>
      </c>
      <c r="J20" s="214"/>
      <c r="K20" s="214"/>
      <c r="L20" s="215"/>
      <c r="M20" s="216"/>
      <c r="N20" s="214"/>
      <c r="O20" s="214"/>
      <c r="P20" s="214"/>
      <c r="Q20" s="214"/>
      <c r="R20" s="174" t="str">
        <f t="shared" si="1"/>
        <v/>
      </c>
      <c r="S20" s="214"/>
      <c r="T20" s="214"/>
      <c r="U20" s="214"/>
      <c r="V20" s="214"/>
      <c r="W20" s="214"/>
      <c r="X20" s="214"/>
      <c r="Y20" s="89" t="str">
        <f t="shared" si="2"/>
        <v/>
      </c>
      <c r="Z20" s="90" t="str">
        <f t="shared" si="3"/>
        <v/>
      </c>
      <c r="AA20" s="91" t="str">
        <f t="shared" si="4"/>
        <v/>
      </c>
      <c r="AC20" s="148"/>
      <c r="AD20" s="148"/>
      <c r="AE20" s="148"/>
      <c r="AF20" s="87" t="str">
        <f t="shared" si="5"/>
        <v/>
      </c>
      <c r="AG20" s="87" t="str">
        <f t="shared" si="6"/>
        <v/>
      </c>
      <c r="AJ20" s="87">
        <v>19</v>
      </c>
      <c r="AN20" s="60" t="s">
        <v>95</v>
      </c>
      <c r="AO20" s="60">
        <v>17</v>
      </c>
    </row>
    <row r="21" spans="1:46" ht="41.25" customHeight="1" thickBot="1">
      <c r="A21" s="172" t="str">
        <f t="shared" si="0"/>
        <v xml:space="preserve">- </v>
      </c>
      <c r="B21" s="612" t="str">
        <f>IF(集計!$B21="","",集計!$B21)</f>
        <v/>
      </c>
      <c r="C21" s="613"/>
      <c r="D21" s="613"/>
      <c r="E21" s="613"/>
      <c r="F21" s="613"/>
      <c r="G21" s="614"/>
      <c r="H21" s="205" t="str">
        <f>IF(集計!H21="","",集計!H21)</f>
        <v/>
      </c>
      <c r="I21" s="206" t="str">
        <f>IF(集計!I21="","",集計!I21)</f>
        <v/>
      </c>
      <c r="J21" s="217"/>
      <c r="K21" s="217"/>
      <c r="L21" s="218"/>
      <c r="M21" s="219"/>
      <c r="N21" s="217"/>
      <c r="O21" s="217"/>
      <c r="P21" s="217"/>
      <c r="Q21" s="217"/>
      <c r="R21" s="175" t="str">
        <f t="shared" si="1"/>
        <v/>
      </c>
      <c r="S21" s="217"/>
      <c r="T21" s="217"/>
      <c r="U21" s="217"/>
      <c r="V21" s="217"/>
      <c r="W21" s="217"/>
      <c r="X21" s="217"/>
      <c r="Y21" s="93" t="str">
        <f t="shared" si="2"/>
        <v/>
      </c>
      <c r="Z21" s="94" t="str">
        <f t="shared" si="3"/>
        <v/>
      </c>
      <c r="AA21" s="95" t="str">
        <f t="shared" si="4"/>
        <v/>
      </c>
      <c r="AC21" s="149"/>
      <c r="AD21" s="149"/>
      <c r="AE21" s="149"/>
      <c r="AF21" s="87" t="str">
        <f t="shared" si="5"/>
        <v/>
      </c>
      <c r="AG21" s="87" t="str">
        <f t="shared" si="6"/>
        <v/>
      </c>
      <c r="AJ21" s="87">
        <v>20</v>
      </c>
      <c r="AN21" s="60" t="s">
        <v>95</v>
      </c>
      <c r="AO21" s="60">
        <v>18</v>
      </c>
    </row>
    <row r="22" spans="1:46" ht="41.25" customHeight="1">
      <c r="A22" s="172" t="str">
        <f t="shared" si="0"/>
        <v xml:space="preserve">- </v>
      </c>
      <c r="B22" s="615" t="str">
        <f>IF(集計!$B22="","",集計!$B22)</f>
        <v/>
      </c>
      <c r="C22" s="616"/>
      <c r="D22" s="616"/>
      <c r="E22" s="616"/>
      <c r="F22" s="616"/>
      <c r="G22" s="617"/>
      <c r="H22" s="207" t="str">
        <f>IF(集計!H22="","",集計!H22)</f>
        <v/>
      </c>
      <c r="I22" s="208" t="str">
        <f>IF(集計!I22="","",集計!I22)</f>
        <v/>
      </c>
      <c r="J22" s="214"/>
      <c r="K22" s="214"/>
      <c r="L22" s="215"/>
      <c r="M22" s="216"/>
      <c r="N22" s="214"/>
      <c r="O22" s="214"/>
      <c r="P22" s="214"/>
      <c r="Q22" s="214"/>
      <c r="R22" s="174" t="str">
        <f t="shared" si="1"/>
        <v/>
      </c>
      <c r="S22" s="214"/>
      <c r="T22" s="214"/>
      <c r="U22" s="214"/>
      <c r="V22" s="214"/>
      <c r="W22" s="214"/>
      <c r="X22" s="214"/>
      <c r="Y22" s="97" t="str">
        <f t="shared" si="2"/>
        <v/>
      </c>
      <c r="Z22" s="98" t="str">
        <f t="shared" si="3"/>
        <v/>
      </c>
      <c r="AA22" s="99" t="str">
        <f t="shared" si="4"/>
        <v/>
      </c>
      <c r="AC22" s="148"/>
      <c r="AD22" s="148"/>
      <c r="AE22" s="148"/>
      <c r="AF22" s="87" t="str">
        <f t="shared" si="5"/>
        <v/>
      </c>
      <c r="AG22" s="87" t="str">
        <f t="shared" si="6"/>
        <v/>
      </c>
      <c r="AJ22" s="87">
        <v>21</v>
      </c>
      <c r="AN22" s="60" t="s">
        <v>95</v>
      </c>
      <c r="AO22" s="60">
        <v>19</v>
      </c>
    </row>
    <row r="23" spans="1:46" ht="41.25" customHeight="1">
      <c r="A23" s="172" t="str">
        <f t="shared" si="0"/>
        <v xml:space="preserve">- </v>
      </c>
      <c r="B23" s="618" t="str">
        <f>IF(集計!$B23="","",集計!$B23)</f>
        <v/>
      </c>
      <c r="C23" s="619"/>
      <c r="D23" s="619"/>
      <c r="E23" s="619"/>
      <c r="F23" s="619"/>
      <c r="G23" s="620"/>
      <c r="H23" s="203" t="str">
        <f>IF(集計!H23="","",集計!H23)</f>
        <v/>
      </c>
      <c r="I23" s="204" t="str">
        <f>IF(集計!I23="","",集計!I23)</f>
        <v/>
      </c>
      <c r="J23" s="214"/>
      <c r="K23" s="214"/>
      <c r="L23" s="215"/>
      <c r="M23" s="216"/>
      <c r="N23" s="214"/>
      <c r="O23" s="214"/>
      <c r="P23" s="214"/>
      <c r="Q23" s="214"/>
      <c r="R23" s="174" t="str">
        <f t="shared" si="1"/>
        <v/>
      </c>
      <c r="S23" s="214"/>
      <c r="T23" s="214"/>
      <c r="U23" s="214"/>
      <c r="V23" s="214"/>
      <c r="W23" s="214"/>
      <c r="X23" s="214"/>
      <c r="Y23" s="89" t="str">
        <f t="shared" si="2"/>
        <v/>
      </c>
      <c r="Z23" s="90" t="str">
        <f t="shared" si="3"/>
        <v/>
      </c>
      <c r="AA23" s="91" t="str">
        <f t="shared" si="4"/>
        <v/>
      </c>
      <c r="AC23" s="148"/>
      <c r="AD23" s="148"/>
      <c r="AE23" s="148"/>
      <c r="AF23" s="87" t="str">
        <f t="shared" si="5"/>
        <v/>
      </c>
      <c r="AG23" s="87" t="str">
        <f t="shared" si="6"/>
        <v/>
      </c>
      <c r="AJ23" s="87">
        <v>22</v>
      </c>
      <c r="AN23" s="60" t="s">
        <v>95</v>
      </c>
      <c r="AO23" s="60">
        <v>20</v>
      </c>
    </row>
    <row r="24" spans="1:46" ht="41.25" customHeight="1">
      <c r="A24" s="172" t="str">
        <f t="shared" si="0"/>
        <v xml:space="preserve">- </v>
      </c>
      <c r="B24" s="618" t="str">
        <f>IF(集計!$B24="","",集計!$B24)</f>
        <v/>
      </c>
      <c r="C24" s="619"/>
      <c r="D24" s="619"/>
      <c r="E24" s="619"/>
      <c r="F24" s="619"/>
      <c r="G24" s="620"/>
      <c r="H24" s="203" t="str">
        <f>IF(集計!H24="","",集計!H24)</f>
        <v/>
      </c>
      <c r="I24" s="204" t="str">
        <f>IF(集計!I24="","",集計!I24)</f>
        <v/>
      </c>
      <c r="J24" s="214"/>
      <c r="K24" s="214"/>
      <c r="L24" s="215"/>
      <c r="M24" s="216"/>
      <c r="N24" s="214"/>
      <c r="O24" s="214"/>
      <c r="P24" s="214"/>
      <c r="Q24" s="214"/>
      <c r="R24" s="174" t="str">
        <f t="shared" si="1"/>
        <v/>
      </c>
      <c r="S24" s="214"/>
      <c r="T24" s="214"/>
      <c r="U24" s="214"/>
      <c r="V24" s="214"/>
      <c r="W24" s="214"/>
      <c r="X24" s="214"/>
      <c r="Y24" s="89" t="str">
        <f t="shared" si="2"/>
        <v/>
      </c>
      <c r="Z24" s="90" t="str">
        <f t="shared" si="3"/>
        <v/>
      </c>
      <c r="AA24" s="91" t="str">
        <f t="shared" si="4"/>
        <v/>
      </c>
      <c r="AC24" s="148"/>
      <c r="AD24" s="148"/>
      <c r="AE24" s="148"/>
      <c r="AF24" s="87" t="str">
        <f t="shared" si="5"/>
        <v/>
      </c>
      <c r="AG24" s="87" t="str">
        <f t="shared" si="6"/>
        <v/>
      </c>
      <c r="AJ24" s="87">
        <v>23</v>
      </c>
    </row>
    <row r="25" spans="1:46" ht="41.25" customHeight="1">
      <c r="A25" s="172" t="str">
        <f t="shared" si="0"/>
        <v xml:space="preserve">- </v>
      </c>
      <c r="B25" s="618" t="str">
        <f>IF(集計!$B25="","",集計!$B25)</f>
        <v/>
      </c>
      <c r="C25" s="619"/>
      <c r="D25" s="619"/>
      <c r="E25" s="619"/>
      <c r="F25" s="619"/>
      <c r="G25" s="620"/>
      <c r="H25" s="203" t="str">
        <f>IF(集計!H25="","",集計!H25)</f>
        <v/>
      </c>
      <c r="I25" s="204" t="str">
        <f>IF(集計!I25="","",集計!I25)</f>
        <v/>
      </c>
      <c r="J25" s="214"/>
      <c r="K25" s="214"/>
      <c r="L25" s="215"/>
      <c r="M25" s="216"/>
      <c r="N25" s="214"/>
      <c r="O25" s="214"/>
      <c r="P25" s="214"/>
      <c r="Q25" s="214"/>
      <c r="R25" s="174" t="str">
        <f t="shared" si="1"/>
        <v/>
      </c>
      <c r="S25" s="214"/>
      <c r="T25" s="214"/>
      <c r="U25" s="214"/>
      <c r="V25" s="214"/>
      <c r="W25" s="214"/>
      <c r="X25" s="214"/>
      <c r="Y25" s="89" t="str">
        <f t="shared" si="2"/>
        <v/>
      </c>
      <c r="Z25" s="90" t="str">
        <f t="shared" si="3"/>
        <v/>
      </c>
      <c r="AA25" s="91" t="str">
        <f t="shared" si="4"/>
        <v/>
      </c>
      <c r="AC25" s="148"/>
      <c r="AD25" s="148"/>
      <c r="AE25" s="148"/>
      <c r="AF25" s="87" t="str">
        <f t="shared" si="5"/>
        <v/>
      </c>
      <c r="AG25" s="87" t="str">
        <f t="shared" si="6"/>
        <v/>
      </c>
      <c r="AJ25" s="87">
        <v>24</v>
      </c>
    </row>
    <row r="26" spans="1:46" ht="41.25" customHeight="1" thickBot="1">
      <c r="A26" s="172" t="str">
        <f t="shared" si="0"/>
        <v xml:space="preserve">- </v>
      </c>
      <c r="B26" s="621" t="str">
        <f>IF(集計!$B26="","",集計!$B26)</f>
        <v/>
      </c>
      <c r="C26" s="622"/>
      <c r="D26" s="622"/>
      <c r="E26" s="622"/>
      <c r="F26" s="622"/>
      <c r="G26" s="623"/>
      <c r="H26" s="209" t="str">
        <f>IF(集計!H26="","",集計!H26)</f>
        <v/>
      </c>
      <c r="I26" s="210" t="str">
        <f>IF(集計!I26="","",集計!I26)</f>
        <v/>
      </c>
      <c r="J26" s="220"/>
      <c r="K26" s="220"/>
      <c r="L26" s="221"/>
      <c r="M26" s="222"/>
      <c r="N26" s="220"/>
      <c r="O26" s="220"/>
      <c r="P26" s="220"/>
      <c r="Q26" s="220"/>
      <c r="R26" s="176" t="str">
        <f t="shared" si="1"/>
        <v/>
      </c>
      <c r="S26" s="220"/>
      <c r="T26" s="220"/>
      <c r="U26" s="220"/>
      <c r="V26" s="220"/>
      <c r="W26" s="220"/>
      <c r="X26" s="220"/>
      <c r="Y26" s="100" t="str">
        <f t="shared" si="2"/>
        <v/>
      </c>
      <c r="Z26" s="101" t="str">
        <f t="shared" si="3"/>
        <v/>
      </c>
      <c r="AA26" s="102" t="str">
        <f t="shared" si="4"/>
        <v/>
      </c>
      <c r="AC26" s="150"/>
      <c r="AD26" s="150"/>
      <c r="AE26" s="150"/>
      <c r="AF26" s="87" t="str">
        <f t="shared" si="5"/>
        <v/>
      </c>
      <c r="AG26" s="87" t="str">
        <f t="shared" si="6"/>
        <v/>
      </c>
      <c r="AJ26" s="87">
        <v>25</v>
      </c>
    </row>
    <row r="27" spans="1:46" ht="41.25" customHeight="1">
      <c r="A27" s="172" t="str">
        <f t="shared" si="0"/>
        <v xml:space="preserve">- </v>
      </c>
      <c r="B27" s="624" t="str">
        <f>IF(集計!$B27="","",集計!$B27)</f>
        <v/>
      </c>
      <c r="C27" s="625"/>
      <c r="D27" s="625"/>
      <c r="E27" s="625"/>
      <c r="F27" s="625"/>
      <c r="G27" s="626"/>
      <c r="H27" s="201" t="str">
        <f>IF(集計!H27="","",集計!H27)</f>
        <v/>
      </c>
      <c r="I27" s="202" t="str">
        <f>IF(集計!I27="","",集計!I27)</f>
        <v/>
      </c>
      <c r="J27" s="211"/>
      <c r="K27" s="211"/>
      <c r="L27" s="212"/>
      <c r="M27" s="213"/>
      <c r="N27" s="211"/>
      <c r="O27" s="211"/>
      <c r="P27" s="211"/>
      <c r="Q27" s="211"/>
      <c r="R27" s="173" t="str">
        <f t="shared" si="1"/>
        <v/>
      </c>
      <c r="S27" s="211"/>
      <c r="T27" s="211"/>
      <c r="U27" s="211"/>
      <c r="V27" s="211"/>
      <c r="W27" s="211"/>
      <c r="X27" s="211"/>
      <c r="Y27" s="104" t="str">
        <f t="shared" si="2"/>
        <v/>
      </c>
      <c r="Z27" s="105" t="str">
        <f t="shared" si="3"/>
        <v/>
      </c>
      <c r="AA27" s="106" t="str">
        <f t="shared" si="4"/>
        <v/>
      </c>
      <c r="AC27" s="151"/>
      <c r="AD27" s="151"/>
      <c r="AE27" s="151"/>
      <c r="AF27" s="87" t="str">
        <f t="shared" si="5"/>
        <v/>
      </c>
      <c r="AG27" s="87" t="str">
        <f t="shared" si="6"/>
        <v/>
      </c>
      <c r="AJ27" s="87">
        <v>26</v>
      </c>
    </row>
    <row r="28" spans="1:46" ht="41.25" customHeight="1">
      <c r="A28" s="172" t="str">
        <f t="shared" si="0"/>
        <v xml:space="preserve">- </v>
      </c>
      <c r="B28" s="618" t="str">
        <f>IF(集計!$B28="","",集計!$B28)</f>
        <v/>
      </c>
      <c r="C28" s="619"/>
      <c r="D28" s="619"/>
      <c r="E28" s="619"/>
      <c r="F28" s="619"/>
      <c r="G28" s="620"/>
      <c r="H28" s="203" t="str">
        <f>IF(集計!H28="","",集計!H28)</f>
        <v/>
      </c>
      <c r="I28" s="204" t="str">
        <f>IF(集計!I28="","",集計!I28)</f>
        <v/>
      </c>
      <c r="J28" s="214"/>
      <c r="K28" s="214"/>
      <c r="L28" s="215"/>
      <c r="M28" s="216"/>
      <c r="N28" s="214"/>
      <c r="O28" s="214"/>
      <c r="P28" s="214"/>
      <c r="Q28" s="214"/>
      <c r="R28" s="174" t="str">
        <f t="shared" si="1"/>
        <v/>
      </c>
      <c r="S28" s="214"/>
      <c r="T28" s="214"/>
      <c r="U28" s="214"/>
      <c r="V28" s="214"/>
      <c r="W28" s="214"/>
      <c r="X28" s="214"/>
      <c r="Y28" s="89" t="str">
        <f t="shared" si="2"/>
        <v/>
      </c>
      <c r="Z28" s="90" t="str">
        <f t="shared" si="3"/>
        <v/>
      </c>
      <c r="AA28" s="91" t="str">
        <f t="shared" si="4"/>
        <v/>
      </c>
      <c r="AC28" s="148"/>
      <c r="AD28" s="148"/>
      <c r="AE28" s="148"/>
      <c r="AF28" s="87" t="str">
        <f t="shared" si="5"/>
        <v/>
      </c>
      <c r="AG28" s="87" t="str">
        <f t="shared" si="6"/>
        <v/>
      </c>
      <c r="AJ28" s="87">
        <v>27</v>
      </c>
    </row>
    <row r="29" spans="1:46" ht="41.25" customHeight="1">
      <c r="A29" s="172" t="str">
        <f t="shared" si="0"/>
        <v xml:space="preserve">- </v>
      </c>
      <c r="B29" s="618" t="str">
        <f>IF(集計!$B29="","",集計!$B29)</f>
        <v/>
      </c>
      <c r="C29" s="619"/>
      <c r="D29" s="619"/>
      <c r="E29" s="619"/>
      <c r="F29" s="619"/>
      <c r="G29" s="620"/>
      <c r="H29" s="203" t="str">
        <f>IF(集計!H29="","",集計!H29)</f>
        <v/>
      </c>
      <c r="I29" s="204" t="str">
        <f>IF(集計!I29="","",集計!I29)</f>
        <v/>
      </c>
      <c r="J29" s="214"/>
      <c r="K29" s="214"/>
      <c r="L29" s="215"/>
      <c r="M29" s="216"/>
      <c r="N29" s="214"/>
      <c r="O29" s="214"/>
      <c r="P29" s="214"/>
      <c r="Q29" s="214"/>
      <c r="R29" s="174" t="str">
        <f t="shared" si="1"/>
        <v/>
      </c>
      <c r="S29" s="214"/>
      <c r="T29" s="214"/>
      <c r="U29" s="214"/>
      <c r="V29" s="214"/>
      <c r="W29" s="214"/>
      <c r="X29" s="214"/>
      <c r="Y29" s="89" t="str">
        <f t="shared" si="2"/>
        <v/>
      </c>
      <c r="Z29" s="90" t="str">
        <f t="shared" si="3"/>
        <v/>
      </c>
      <c r="AA29" s="91" t="str">
        <f t="shared" si="4"/>
        <v/>
      </c>
      <c r="AC29" s="148"/>
      <c r="AD29" s="148"/>
      <c r="AE29" s="148"/>
      <c r="AF29" s="87" t="str">
        <f t="shared" si="5"/>
        <v/>
      </c>
      <c r="AG29" s="87" t="str">
        <f t="shared" si="6"/>
        <v/>
      </c>
      <c r="AJ29" s="87">
        <v>28</v>
      </c>
    </row>
    <row r="30" spans="1:46" ht="41.25" customHeight="1">
      <c r="A30" s="172" t="str">
        <f t="shared" si="0"/>
        <v xml:space="preserve">- </v>
      </c>
      <c r="B30" s="618" t="str">
        <f>IF(集計!$B30="","",集計!$B30)</f>
        <v/>
      </c>
      <c r="C30" s="619"/>
      <c r="D30" s="619"/>
      <c r="E30" s="619"/>
      <c r="F30" s="619"/>
      <c r="G30" s="620"/>
      <c r="H30" s="203" t="str">
        <f>IF(集計!H30="","",集計!H30)</f>
        <v/>
      </c>
      <c r="I30" s="204" t="str">
        <f>IF(集計!I30="","",集計!I30)</f>
        <v/>
      </c>
      <c r="J30" s="214"/>
      <c r="K30" s="214"/>
      <c r="L30" s="215"/>
      <c r="M30" s="216"/>
      <c r="N30" s="214"/>
      <c r="O30" s="214"/>
      <c r="P30" s="214"/>
      <c r="Q30" s="214"/>
      <c r="R30" s="174" t="str">
        <f t="shared" si="1"/>
        <v/>
      </c>
      <c r="S30" s="214"/>
      <c r="T30" s="214"/>
      <c r="U30" s="214"/>
      <c r="V30" s="214"/>
      <c r="W30" s="214"/>
      <c r="X30" s="214"/>
      <c r="Y30" s="89" t="str">
        <f t="shared" si="2"/>
        <v/>
      </c>
      <c r="Z30" s="90" t="str">
        <f t="shared" si="3"/>
        <v/>
      </c>
      <c r="AA30" s="91" t="str">
        <f t="shared" si="4"/>
        <v/>
      </c>
      <c r="AC30" s="148"/>
      <c r="AD30" s="148"/>
      <c r="AE30" s="148"/>
      <c r="AF30" s="87" t="str">
        <f t="shared" si="5"/>
        <v/>
      </c>
      <c r="AG30" s="87" t="str">
        <f t="shared" si="6"/>
        <v/>
      </c>
      <c r="AJ30" s="87">
        <v>29</v>
      </c>
    </row>
    <row r="31" spans="1:46" ht="41.25" customHeight="1" thickBot="1">
      <c r="A31" s="172" t="str">
        <f t="shared" si="0"/>
        <v xml:space="preserve">- </v>
      </c>
      <c r="B31" s="612" t="str">
        <f>IF(集計!$B31="","",集計!$B31)</f>
        <v/>
      </c>
      <c r="C31" s="613"/>
      <c r="D31" s="613"/>
      <c r="E31" s="613"/>
      <c r="F31" s="613"/>
      <c r="G31" s="614"/>
      <c r="H31" s="205" t="str">
        <f>IF(集計!H31="","",集計!H31)</f>
        <v/>
      </c>
      <c r="I31" s="206" t="str">
        <f>IF(集計!I31="","",集計!I31)</f>
        <v/>
      </c>
      <c r="J31" s="217"/>
      <c r="K31" s="217"/>
      <c r="L31" s="218"/>
      <c r="M31" s="219"/>
      <c r="N31" s="217"/>
      <c r="O31" s="217"/>
      <c r="P31" s="217"/>
      <c r="Q31" s="217"/>
      <c r="R31" s="175" t="str">
        <f t="shared" si="1"/>
        <v/>
      </c>
      <c r="S31" s="217"/>
      <c r="T31" s="217"/>
      <c r="U31" s="217"/>
      <c r="V31" s="217"/>
      <c r="W31" s="217"/>
      <c r="X31" s="217"/>
      <c r="Y31" s="100" t="str">
        <f t="shared" si="2"/>
        <v/>
      </c>
      <c r="Z31" s="101" t="str">
        <f t="shared" si="3"/>
        <v/>
      </c>
      <c r="AA31" s="102" t="str">
        <f t="shared" si="4"/>
        <v/>
      </c>
      <c r="AC31" s="149"/>
      <c r="AD31" s="149"/>
      <c r="AE31" s="149"/>
      <c r="AF31" s="87" t="str">
        <f t="shared" si="5"/>
        <v/>
      </c>
      <c r="AG31" s="87" t="str">
        <f t="shared" si="6"/>
        <v/>
      </c>
      <c r="AJ31" s="87">
        <v>30</v>
      </c>
    </row>
    <row r="32" spans="1:46" ht="32.25" customHeight="1" thickBot="1">
      <c r="B32" s="480" t="s">
        <v>15</v>
      </c>
      <c r="C32" s="481"/>
      <c r="D32" s="481"/>
      <c r="E32" s="481"/>
      <c r="F32" s="481"/>
      <c r="G32" s="481"/>
      <c r="H32" s="482"/>
      <c r="I32" s="483"/>
      <c r="J32" s="177" t="s">
        <v>28</v>
      </c>
      <c r="K32" s="178">
        <f>SUM(K7:K31)</f>
        <v>0</v>
      </c>
      <c r="L32" s="179">
        <f>SUM(L7:L31)</f>
        <v>0</v>
      </c>
      <c r="M32" s="180">
        <f t="shared" ref="M32:X32" si="7">SUM(M7:M31)</f>
        <v>0</v>
      </c>
      <c r="N32" s="178">
        <f t="shared" si="7"/>
        <v>0</v>
      </c>
      <c r="O32" s="178">
        <f t="shared" si="7"/>
        <v>0</v>
      </c>
      <c r="P32" s="178">
        <f t="shared" si="7"/>
        <v>0</v>
      </c>
      <c r="Q32" s="178">
        <f t="shared" si="7"/>
        <v>0</v>
      </c>
      <c r="R32" s="181">
        <f t="shared" si="7"/>
        <v>0</v>
      </c>
      <c r="S32" s="182">
        <f>SUM(S7:S31)</f>
        <v>0</v>
      </c>
      <c r="T32" s="178">
        <f t="shared" si="7"/>
        <v>0</v>
      </c>
      <c r="U32" s="178">
        <f t="shared" si="7"/>
        <v>0</v>
      </c>
      <c r="V32" s="178">
        <f t="shared" si="7"/>
        <v>0</v>
      </c>
      <c r="W32" s="178">
        <f t="shared" si="7"/>
        <v>0</v>
      </c>
      <c r="X32" s="181">
        <f t="shared" si="7"/>
        <v>0</v>
      </c>
      <c r="Y32" s="108">
        <f>IF(L32=0,0,(N32+O32+P32+Q32)/L32)</f>
        <v>0</v>
      </c>
      <c r="Z32" s="109">
        <f>IF($B32=0,"",IF((L32+W32)=0,0,(N32+R32+W32)/(L32+W32+V32)))</f>
        <v>0</v>
      </c>
      <c r="AA32" s="110">
        <f>IF(L32=0,0,((N32*1)+(O32*2)+(P32*3)+(Q32*4))/L32)</f>
        <v>0</v>
      </c>
      <c r="AJ32" s="87">
        <v>31</v>
      </c>
    </row>
    <row r="33" spans="2:36" ht="14.25" thickBot="1">
      <c r="AJ33" s="87">
        <v>32</v>
      </c>
    </row>
    <row r="34" spans="2:36" ht="31.5" customHeight="1">
      <c r="B34" s="606" t="s">
        <v>26</v>
      </c>
      <c r="C34" s="607"/>
      <c r="D34" s="129" t="s">
        <v>101</v>
      </c>
      <c r="E34" s="116" t="s">
        <v>102</v>
      </c>
      <c r="F34" s="131"/>
      <c r="G34" s="605" t="str">
        <f>IF(F34="","",INDEX($B$7:$G$31,MATCH(F$34,$H$7:$H$31,0),1))</f>
        <v/>
      </c>
      <c r="H34" s="604"/>
      <c r="I34" s="131"/>
      <c r="J34" s="605" t="str">
        <f>IF(I34="","",INDEX($B$7:$G$31,MATCH(I$34,$H$7:$H$31,0),1))</f>
        <v/>
      </c>
      <c r="K34" s="604"/>
      <c r="L34" s="131"/>
      <c r="M34" s="605" t="str">
        <f>IF(L34="","",INDEX($B$7:$G$31,MATCH(L$34,$H$7:$H$31,0),1))</f>
        <v/>
      </c>
      <c r="N34" s="604"/>
      <c r="O34" s="131"/>
      <c r="P34" s="605" t="str">
        <f>IF(O34="","",INDEX($B$7:$G$31,MATCH(O$34,$H$7:$H$31,0),1))</f>
        <v/>
      </c>
      <c r="Q34" s="604"/>
      <c r="R34" s="131"/>
      <c r="S34" s="605" t="str">
        <f>IF(R34="","",INDEX($B$7:$G$31,MATCH(R$34,$H$7:$H$31,0),1))</f>
        <v/>
      </c>
      <c r="T34" s="604"/>
      <c r="U34" s="197"/>
      <c r="V34" s="603" t="str">
        <f>IF(U34="","",INDEX($B$7:$G$31,MATCH(U$34,$H$7:$H$31,0),1))</f>
        <v/>
      </c>
      <c r="W34" s="604"/>
      <c r="X34" s="200"/>
      <c r="Y34" s="605" t="str">
        <f>IF(X34="","",INDEX($B$7:$G$31,MATCH(X$34,$H$7:$H$31,0),1))</f>
        <v/>
      </c>
      <c r="Z34" s="604"/>
      <c r="AA34" s="198"/>
      <c r="AJ34" s="87">
        <v>33</v>
      </c>
    </row>
    <row r="35" spans="2:36" ht="23.25" customHeight="1">
      <c r="B35" s="608"/>
      <c r="C35" s="609"/>
      <c r="D35" s="484" t="s">
        <v>27</v>
      </c>
      <c r="E35" s="485"/>
      <c r="F35" s="601" t="str">
        <f>IF(F$34="","",INDEX($AC$7:$AE$31,MATCH(F$34,$H$7:$H$31,0),1))</f>
        <v/>
      </c>
      <c r="G35" s="601"/>
      <c r="H35" s="602"/>
      <c r="I35" s="601" t="str">
        <f>IF(I$34="","",INDEX($AC$7:$AE$31,MATCH(I$34,$H$7:$H$31,0),1))</f>
        <v/>
      </c>
      <c r="J35" s="601"/>
      <c r="K35" s="602"/>
      <c r="L35" s="601" t="str">
        <f>IF(L$34="","",INDEX($AC$7:$AE$31,MATCH(L$34,$H$7:$H$31,0),1))</f>
        <v/>
      </c>
      <c r="M35" s="601"/>
      <c r="N35" s="602"/>
      <c r="O35" s="601" t="str">
        <f>IF(O$34="","",INDEX($AC$7:$AE$31,MATCH(O$34,$H$7:$H$31,0),1))</f>
        <v/>
      </c>
      <c r="P35" s="601"/>
      <c r="Q35" s="602"/>
      <c r="R35" s="601" t="str">
        <f>IF(R$34="","",INDEX($AC$7:$AE$31,MATCH(R$34,$H$7:$H$31,0),1))</f>
        <v/>
      </c>
      <c r="S35" s="601"/>
      <c r="T35" s="602"/>
      <c r="U35" s="600" t="str">
        <f>IF(U$34="","",INDEX($AC$7:$AE$31,MATCH(U$34,$H$7:$H$31,0),1))</f>
        <v/>
      </c>
      <c r="V35" s="601"/>
      <c r="W35" s="602"/>
      <c r="X35" s="600" t="str">
        <f>IF(X$34="","",INDEX($AC$7:$AE$31,MATCH(X$34,$H$7:$H$31,0),1))</f>
        <v/>
      </c>
      <c r="Y35" s="601"/>
      <c r="Z35" s="602"/>
      <c r="AA35" s="199"/>
      <c r="AJ35" s="87">
        <v>34</v>
      </c>
    </row>
    <row r="36" spans="2:36" ht="23.25" customHeight="1">
      <c r="B36" s="608"/>
      <c r="C36" s="609"/>
      <c r="D36" s="492" t="s">
        <v>103</v>
      </c>
      <c r="E36" s="493"/>
      <c r="F36" s="601" t="str">
        <f>IF(F$34="","",INDEX($AC$7:$AE$31,MATCH(F$34,$H$7:$H$31,0),2))</f>
        <v/>
      </c>
      <c r="G36" s="601"/>
      <c r="H36" s="602"/>
      <c r="I36" s="601" t="str">
        <f>IF(I$34="","",INDEX($AC$7:$AE$31,MATCH(I$34,$H$7:$H$31,0),2))</f>
        <v/>
      </c>
      <c r="J36" s="601"/>
      <c r="K36" s="602"/>
      <c r="L36" s="601" t="str">
        <f>IF(L$34="","",INDEX($AC$7:$AE$31,MATCH(L$34,$H$7:$H$31,0),2))</f>
        <v/>
      </c>
      <c r="M36" s="601"/>
      <c r="N36" s="602"/>
      <c r="O36" s="601" t="str">
        <f>IF(O$34="","",INDEX($AC$7:$AE$31,MATCH(O$34,$H$7:$H$31,0),2))</f>
        <v/>
      </c>
      <c r="P36" s="601"/>
      <c r="Q36" s="602"/>
      <c r="R36" s="601" t="str">
        <f>IF(R$34="","",INDEX($AC$7:$AE$31,MATCH(R$34,$H$7:$H$31,0),2))</f>
        <v/>
      </c>
      <c r="S36" s="601"/>
      <c r="T36" s="602"/>
      <c r="U36" s="600" t="str">
        <f>IF(U$34="","",INDEX($AC$7:$AE$31,MATCH(U$34,$H$7:$H$31,0),2))</f>
        <v/>
      </c>
      <c r="V36" s="601"/>
      <c r="W36" s="602"/>
      <c r="X36" s="600" t="str">
        <f>IF(X$34="","",INDEX($AC$7:$AE$31,MATCH(X$34,$H$7:$H$31,0),2))</f>
        <v/>
      </c>
      <c r="Y36" s="601"/>
      <c r="Z36" s="602"/>
      <c r="AA36" s="199"/>
      <c r="AJ36" s="87">
        <v>35</v>
      </c>
    </row>
    <row r="37" spans="2:36" ht="23.25" customHeight="1" thickBot="1">
      <c r="B37" s="610"/>
      <c r="C37" s="611"/>
      <c r="D37" s="488" t="s">
        <v>54</v>
      </c>
      <c r="E37" s="489"/>
      <c r="F37" s="601" t="str">
        <f>IF(F$34="","",INDEX($AC$7:$AE$31,MATCH(F$34,$H$7:$H$31,0),3))</f>
        <v/>
      </c>
      <c r="G37" s="601"/>
      <c r="H37" s="602"/>
      <c r="I37" s="601" t="str">
        <f>IF(I$34="","",INDEX($AC$7:$AE$31,MATCH(I$34,$H$7:$H$31,0),3))</f>
        <v/>
      </c>
      <c r="J37" s="601"/>
      <c r="K37" s="602"/>
      <c r="L37" s="601" t="str">
        <f>IF(L$34="","",INDEX($AC$7:$AE$31,MATCH(L$34,$H$7:$H$31,0),3))</f>
        <v/>
      </c>
      <c r="M37" s="601"/>
      <c r="N37" s="602"/>
      <c r="O37" s="601" t="str">
        <f>IF(O$34="","",INDEX($AC$7:$AE$31,MATCH(O$34,$H$7:$H$31,0),3))</f>
        <v/>
      </c>
      <c r="P37" s="601"/>
      <c r="Q37" s="602"/>
      <c r="R37" s="601" t="str">
        <f>IF(R$34="","",INDEX($AC$7:$AE$31,MATCH(R$34,$H$7:$H$31,0),3))</f>
        <v/>
      </c>
      <c r="S37" s="601"/>
      <c r="T37" s="602"/>
      <c r="U37" s="600" t="str">
        <f>IF(U$34="","",INDEX($AC$7:$AE$31,MATCH(U$34,$H$7:$H$31,0),3))</f>
        <v/>
      </c>
      <c r="V37" s="601"/>
      <c r="W37" s="602"/>
      <c r="X37" s="600" t="str">
        <f>IF(X$34="","",INDEX($AC$7:$AE$31,MATCH(X$34,$H$7:$H$31,0),3))</f>
        <v/>
      </c>
      <c r="Y37" s="601"/>
      <c r="Z37" s="602"/>
      <c r="AA37" s="199"/>
      <c r="AJ37" s="87">
        <v>36</v>
      </c>
    </row>
    <row r="38" spans="2:36">
      <c r="AJ38" s="87">
        <v>37</v>
      </c>
    </row>
    <row r="39" spans="2:36">
      <c r="AJ39" s="87">
        <v>38</v>
      </c>
    </row>
    <row r="40" spans="2:36">
      <c r="AJ40" s="87">
        <v>39</v>
      </c>
    </row>
    <row r="41" spans="2:36">
      <c r="AJ41" s="87">
        <v>40</v>
      </c>
    </row>
    <row r="42" spans="2:36">
      <c r="AJ42" s="87">
        <v>41</v>
      </c>
    </row>
    <row r="43" spans="2:36">
      <c r="AJ43" s="87">
        <v>42</v>
      </c>
    </row>
    <row r="44" spans="2:36">
      <c r="AJ44" s="87">
        <v>43</v>
      </c>
    </row>
    <row r="45" spans="2:36">
      <c r="AJ45" s="87">
        <v>44</v>
      </c>
    </row>
    <row r="46" spans="2:36">
      <c r="AJ46" s="87">
        <v>45</v>
      </c>
    </row>
    <row r="47" spans="2:36">
      <c r="AJ47" s="87">
        <v>46</v>
      </c>
    </row>
    <row r="48" spans="2:36">
      <c r="AJ48" s="87">
        <v>47</v>
      </c>
    </row>
    <row r="49" spans="36:36">
      <c r="AJ49" s="87">
        <v>48</v>
      </c>
    </row>
    <row r="50" spans="36:36">
      <c r="AJ50" s="87">
        <v>49</v>
      </c>
    </row>
    <row r="51" spans="36:36">
      <c r="AJ51" s="87">
        <v>50</v>
      </c>
    </row>
    <row r="52" spans="36:36">
      <c r="AJ52" s="87">
        <v>51</v>
      </c>
    </row>
    <row r="53" spans="36:36">
      <c r="AJ53" s="87">
        <v>52</v>
      </c>
    </row>
    <row r="54" spans="36:36">
      <c r="AJ54" s="87">
        <v>53</v>
      </c>
    </row>
    <row r="55" spans="36:36">
      <c r="AJ55" s="87">
        <v>54</v>
      </c>
    </row>
    <row r="56" spans="36:36">
      <c r="AJ56" s="87">
        <v>55</v>
      </c>
    </row>
    <row r="57" spans="36:36">
      <c r="AJ57" s="87">
        <v>56</v>
      </c>
    </row>
    <row r="58" spans="36:36">
      <c r="AJ58" s="87">
        <v>57</v>
      </c>
    </row>
    <row r="59" spans="36:36">
      <c r="AJ59" s="87">
        <v>58</v>
      </c>
    </row>
    <row r="60" spans="36:36">
      <c r="AJ60" s="87">
        <v>59</v>
      </c>
    </row>
    <row r="61" spans="36:36">
      <c r="AJ61" s="87">
        <v>60</v>
      </c>
    </row>
    <row r="62" spans="36:36">
      <c r="AJ62" s="87">
        <v>61</v>
      </c>
    </row>
    <row r="63" spans="36:36">
      <c r="AJ63" s="87">
        <v>62</v>
      </c>
    </row>
    <row r="64" spans="36:36">
      <c r="AJ64" s="87">
        <v>63</v>
      </c>
    </row>
    <row r="65" spans="36:36">
      <c r="AJ65" s="87">
        <v>64</v>
      </c>
    </row>
    <row r="66" spans="36:36">
      <c r="AJ66" s="87">
        <v>65</v>
      </c>
    </row>
    <row r="67" spans="36:36">
      <c r="AJ67" s="87">
        <v>66</v>
      </c>
    </row>
    <row r="68" spans="36:36">
      <c r="AJ68" s="87">
        <v>67</v>
      </c>
    </row>
    <row r="69" spans="36:36">
      <c r="AJ69" s="87">
        <v>68</v>
      </c>
    </row>
    <row r="70" spans="36:36">
      <c r="AJ70" s="87">
        <v>69</v>
      </c>
    </row>
    <row r="71" spans="36:36">
      <c r="AJ71" s="87">
        <v>70</v>
      </c>
    </row>
    <row r="72" spans="36:36">
      <c r="AJ72" s="87">
        <v>71</v>
      </c>
    </row>
    <row r="73" spans="36:36">
      <c r="AJ73" s="87">
        <v>72</v>
      </c>
    </row>
    <row r="74" spans="36:36">
      <c r="AJ74" s="87">
        <v>73</v>
      </c>
    </row>
    <row r="75" spans="36:36">
      <c r="AJ75" s="87">
        <v>74</v>
      </c>
    </row>
    <row r="76" spans="36:36">
      <c r="AJ76" s="87">
        <v>75</v>
      </c>
    </row>
    <row r="77" spans="36:36">
      <c r="AJ77" s="87">
        <v>76</v>
      </c>
    </row>
    <row r="78" spans="36:36">
      <c r="AJ78" s="87">
        <v>77</v>
      </c>
    </row>
    <row r="79" spans="36:36">
      <c r="AJ79" s="87">
        <v>78</v>
      </c>
    </row>
    <row r="80" spans="36:36">
      <c r="AJ80" s="87">
        <v>79</v>
      </c>
    </row>
    <row r="81" spans="36:36">
      <c r="AJ81" s="87">
        <v>80</v>
      </c>
    </row>
    <row r="82" spans="36:36">
      <c r="AJ82" s="87">
        <v>81</v>
      </c>
    </row>
    <row r="83" spans="36:36">
      <c r="AJ83" s="87">
        <v>82</v>
      </c>
    </row>
    <row r="84" spans="36:36">
      <c r="AJ84" s="87">
        <v>83</v>
      </c>
    </row>
    <row r="85" spans="36:36">
      <c r="AJ85" s="87">
        <v>84</v>
      </c>
    </row>
    <row r="86" spans="36:36">
      <c r="AJ86" s="87">
        <v>85</v>
      </c>
    </row>
    <row r="87" spans="36:36">
      <c r="AJ87" s="87">
        <v>86</v>
      </c>
    </row>
    <row r="88" spans="36:36">
      <c r="AJ88" s="87">
        <v>87</v>
      </c>
    </row>
    <row r="89" spans="36:36">
      <c r="AJ89" s="87">
        <v>88</v>
      </c>
    </row>
    <row r="90" spans="36:36">
      <c r="AJ90" s="87">
        <v>89</v>
      </c>
    </row>
    <row r="91" spans="36:36">
      <c r="AJ91" s="87">
        <v>90</v>
      </c>
    </row>
    <row r="92" spans="36:36">
      <c r="AJ92" s="87">
        <v>91</v>
      </c>
    </row>
    <row r="93" spans="36:36">
      <c r="AJ93" s="87">
        <v>92</v>
      </c>
    </row>
    <row r="94" spans="36:36">
      <c r="AJ94" s="87">
        <v>93</v>
      </c>
    </row>
    <row r="95" spans="36:36">
      <c r="AJ95" s="87">
        <v>94</v>
      </c>
    </row>
    <row r="96" spans="36:36">
      <c r="AJ96" s="87">
        <v>95</v>
      </c>
    </row>
    <row r="97" spans="36:36">
      <c r="AJ97" s="87">
        <v>96</v>
      </c>
    </row>
    <row r="98" spans="36:36">
      <c r="AJ98" s="87">
        <v>97</v>
      </c>
    </row>
    <row r="99" spans="36:36">
      <c r="AJ99" s="87">
        <v>98</v>
      </c>
    </row>
    <row r="100" spans="36:36">
      <c r="AJ100" s="87">
        <v>99</v>
      </c>
    </row>
    <row r="101" spans="36:36">
      <c r="AJ101" s="87">
        <v>100</v>
      </c>
    </row>
    <row r="102" spans="36:36">
      <c r="AJ102" s="87"/>
    </row>
    <row r="103" spans="36:36">
      <c r="AJ103" s="87"/>
    </row>
    <row r="104" spans="36:36">
      <c r="AJ104" s="87"/>
    </row>
  </sheetData>
  <sheetProtection sheet="1" objects="1" scenarios="1"/>
  <mergeCells count="90">
    <mergeCell ref="AE4:AE6"/>
    <mergeCell ref="B3:I3"/>
    <mergeCell ref="J3:U3"/>
    <mergeCell ref="AD4:AD6"/>
    <mergeCell ref="AC4:AC6"/>
    <mergeCell ref="J4:J6"/>
    <mergeCell ref="X4:X6"/>
    <mergeCell ref="N5:N6"/>
    <mergeCell ref="L4:L6"/>
    <mergeCell ref="I4:I6"/>
    <mergeCell ref="S4:S6"/>
    <mergeCell ref="T4:T6"/>
    <mergeCell ref="K1:L1"/>
    <mergeCell ref="O1:AA2"/>
    <mergeCell ref="K2:L2"/>
    <mergeCell ref="K4:K6"/>
    <mergeCell ref="O5:Q5"/>
    <mergeCell ref="R5:R6"/>
    <mergeCell ref="Y4:Y6"/>
    <mergeCell ref="Z4:Z6"/>
    <mergeCell ref="W3:X3"/>
    <mergeCell ref="Y3:Z3"/>
    <mergeCell ref="U4:U6"/>
    <mergeCell ref="V4:V6"/>
    <mergeCell ref="AA4:AA6"/>
    <mergeCell ref="W4:W6"/>
    <mergeCell ref="M4:M6"/>
    <mergeCell ref="N4:R4"/>
    <mergeCell ref="B9:G9"/>
    <mergeCell ref="B10:G10"/>
    <mergeCell ref="B11:G11"/>
    <mergeCell ref="B12:G12"/>
    <mergeCell ref="B13:G13"/>
    <mergeCell ref="B7:G7"/>
    <mergeCell ref="E1:H1"/>
    <mergeCell ref="B8:G8"/>
    <mergeCell ref="B1:D1"/>
    <mergeCell ref="B4:G6"/>
    <mergeCell ref="H4:H6"/>
    <mergeCell ref="B30:G30"/>
    <mergeCell ref="B14:G14"/>
    <mergeCell ref="B15:G15"/>
    <mergeCell ref="B16:G16"/>
    <mergeCell ref="B17:G17"/>
    <mergeCell ref="B18:G18"/>
    <mergeCell ref="B19:G19"/>
    <mergeCell ref="B20:G20"/>
    <mergeCell ref="B34:C37"/>
    <mergeCell ref="G34:H34"/>
    <mergeCell ref="B31:G31"/>
    <mergeCell ref="B32:I32"/>
    <mergeCell ref="B21:G21"/>
    <mergeCell ref="B22:G22"/>
    <mergeCell ref="B23:G23"/>
    <mergeCell ref="B24:G24"/>
    <mergeCell ref="B25:G25"/>
    <mergeCell ref="B26:G26"/>
    <mergeCell ref="B27:G27"/>
    <mergeCell ref="B28:G28"/>
    <mergeCell ref="D37:E37"/>
    <mergeCell ref="F37:H37"/>
    <mergeCell ref="I37:K37"/>
    <mergeCell ref="B29:G29"/>
    <mergeCell ref="L37:N37"/>
    <mergeCell ref="D36:E36"/>
    <mergeCell ref="F36:H36"/>
    <mergeCell ref="I36:K36"/>
    <mergeCell ref="L36:N36"/>
    <mergeCell ref="V34:W34"/>
    <mergeCell ref="Y34:Z34"/>
    <mergeCell ref="D35:E35"/>
    <mergeCell ref="F35:H35"/>
    <mergeCell ref="I35:K35"/>
    <mergeCell ref="L35:N35"/>
    <mergeCell ref="O35:Q35"/>
    <mergeCell ref="R35:T35"/>
    <mergeCell ref="U35:W35"/>
    <mergeCell ref="X35:Z35"/>
    <mergeCell ref="P34:Q34"/>
    <mergeCell ref="S34:T34"/>
    <mergeCell ref="J34:K34"/>
    <mergeCell ref="M34:N34"/>
    <mergeCell ref="U37:W37"/>
    <mergeCell ref="X37:Z37"/>
    <mergeCell ref="O36:Q36"/>
    <mergeCell ref="R36:T36"/>
    <mergeCell ref="U36:W36"/>
    <mergeCell ref="X36:Z36"/>
    <mergeCell ref="O37:Q37"/>
    <mergeCell ref="R37:T37"/>
  </mergeCells>
  <phoneticPr fontId="2"/>
  <conditionalFormatting sqref="B7:AD7">
    <cfRule type="expression" dxfId="52" priority="53" stopIfTrue="1">
      <formula>$I$7=6</formula>
    </cfRule>
  </conditionalFormatting>
  <conditionalFormatting sqref="B8:AD8">
    <cfRule type="expression" dxfId="51" priority="52" stopIfTrue="1">
      <formula>$I$8=6</formula>
    </cfRule>
  </conditionalFormatting>
  <conditionalFormatting sqref="B9:AD9">
    <cfRule type="expression" dxfId="50" priority="51" stopIfTrue="1">
      <formula>$I$9=6</formula>
    </cfRule>
  </conditionalFormatting>
  <conditionalFormatting sqref="B10:AD10">
    <cfRule type="expression" dxfId="49" priority="50" stopIfTrue="1">
      <formula>$I$10=6</formula>
    </cfRule>
  </conditionalFormatting>
  <conditionalFormatting sqref="B11:AD11">
    <cfRule type="expression" dxfId="48" priority="49" stopIfTrue="1">
      <formula>$I$11=6</formula>
    </cfRule>
  </conditionalFormatting>
  <conditionalFormatting sqref="B12:AD12">
    <cfRule type="expression" dxfId="47" priority="48" stopIfTrue="1">
      <formula>$I$12=6</formula>
    </cfRule>
  </conditionalFormatting>
  <conditionalFormatting sqref="B13:AD13">
    <cfRule type="expression" dxfId="46" priority="47" stopIfTrue="1">
      <formula>$I$13=6</formula>
    </cfRule>
  </conditionalFormatting>
  <conditionalFormatting sqref="B14:AD14">
    <cfRule type="expression" dxfId="45" priority="46" stopIfTrue="1">
      <formula>$I$14=6</formula>
    </cfRule>
  </conditionalFormatting>
  <conditionalFormatting sqref="B15:AD15">
    <cfRule type="expression" dxfId="44" priority="45" stopIfTrue="1">
      <formula>$I$15=6</formula>
    </cfRule>
  </conditionalFormatting>
  <conditionalFormatting sqref="B16:AD16">
    <cfRule type="expression" dxfId="43" priority="44" stopIfTrue="1">
      <formula>$I$16=6</formula>
    </cfRule>
  </conditionalFormatting>
  <conditionalFormatting sqref="B17:AD17">
    <cfRule type="expression" dxfId="42" priority="43" stopIfTrue="1">
      <formula>$I$17=6</formula>
    </cfRule>
  </conditionalFormatting>
  <conditionalFormatting sqref="B18:AD18">
    <cfRule type="expression" dxfId="41" priority="42" stopIfTrue="1">
      <formula>$I$18=6</formula>
    </cfRule>
  </conditionalFormatting>
  <conditionalFormatting sqref="B19:AD19">
    <cfRule type="expression" dxfId="40" priority="41" stopIfTrue="1">
      <formula>$I$19=6</formula>
    </cfRule>
  </conditionalFormatting>
  <conditionalFormatting sqref="B20:AD20">
    <cfRule type="expression" dxfId="39" priority="40" stopIfTrue="1">
      <formula>$I$20=6</formula>
    </cfRule>
  </conditionalFormatting>
  <conditionalFormatting sqref="B21:AD21">
    <cfRule type="expression" dxfId="38" priority="39" stopIfTrue="1">
      <formula>$I$21=6</formula>
    </cfRule>
  </conditionalFormatting>
  <conditionalFormatting sqref="B22:AD22">
    <cfRule type="expression" dxfId="37" priority="38" stopIfTrue="1">
      <formula>$I$22=6</formula>
    </cfRule>
  </conditionalFormatting>
  <conditionalFormatting sqref="B23:AD23">
    <cfRule type="expression" dxfId="36" priority="37" stopIfTrue="1">
      <formula>$I$23=6</formula>
    </cfRule>
  </conditionalFormatting>
  <conditionalFormatting sqref="B24:AD24">
    <cfRule type="expression" dxfId="35" priority="36" stopIfTrue="1">
      <formula>$I$24=6</formula>
    </cfRule>
  </conditionalFormatting>
  <conditionalFormatting sqref="B25:AD25">
    <cfRule type="expression" dxfId="34" priority="35" stopIfTrue="1">
      <formula>$I$25=6</formula>
    </cfRule>
  </conditionalFormatting>
  <conditionalFormatting sqref="B26:AD26">
    <cfRule type="expression" dxfId="33" priority="34" stopIfTrue="1">
      <formula>$I$26=6</formula>
    </cfRule>
  </conditionalFormatting>
  <conditionalFormatting sqref="B27:AD27">
    <cfRule type="expression" dxfId="32" priority="33" stopIfTrue="1">
      <formula>$I$27=6</formula>
    </cfRule>
  </conditionalFormatting>
  <conditionalFormatting sqref="B28:AD28">
    <cfRule type="expression" dxfId="31" priority="32" stopIfTrue="1">
      <formula>$I$28=6</formula>
    </cfRule>
  </conditionalFormatting>
  <conditionalFormatting sqref="B29:AD29">
    <cfRule type="expression" dxfId="30" priority="31" stopIfTrue="1">
      <formula>$I$29</formula>
    </cfRule>
  </conditionalFormatting>
  <conditionalFormatting sqref="B30:AD30">
    <cfRule type="expression" dxfId="29" priority="30" stopIfTrue="1">
      <formula>$I$30</formula>
    </cfRule>
  </conditionalFormatting>
  <conditionalFormatting sqref="B31:AD31">
    <cfRule type="expression" dxfId="28" priority="29" stopIfTrue="1">
      <formula>$I$31=6</formula>
    </cfRule>
  </conditionalFormatting>
  <conditionalFormatting sqref="B7:AE7">
    <cfRule type="expression" dxfId="27" priority="28" stopIfTrue="1">
      <formula>$I$7=6</formula>
    </cfRule>
  </conditionalFormatting>
  <conditionalFormatting sqref="B8:AE8">
    <cfRule type="expression" dxfId="26" priority="27" stopIfTrue="1">
      <formula>$I$8=6</formula>
    </cfRule>
  </conditionalFormatting>
  <conditionalFormatting sqref="B9:AE9">
    <cfRule type="expression" dxfId="25" priority="26" stopIfTrue="1">
      <formula>$I$9=6</formula>
    </cfRule>
  </conditionalFormatting>
  <conditionalFormatting sqref="B10:AE10">
    <cfRule type="expression" dxfId="24" priority="25" stopIfTrue="1">
      <formula>$I$10=6</formula>
    </cfRule>
  </conditionalFormatting>
  <conditionalFormatting sqref="B11:AE11">
    <cfRule type="expression" dxfId="23" priority="24" stopIfTrue="1">
      <formula>$I$11=6</formula>
    </cfRule>
  </conditionalFormatting>
  <conditionalFormatting sqref="B12:AE12">
    <cfRule type="expression" dxfId="22" priority="23" stopIfTrue="1">
      <formula>$I$12=6</formula>
    </cfRule>
  </conditionalFormatting>
  <conditionalFormatting sqref="B13:AE13">
    <cfRule type="expression" dxfId="21" priority="22" stopIfTrue="1">
      <formula>$I$13=6</formula>
    </cfRule>
  </conditionalFormatting>
  <conditionalFormatting sqref="B14:AE14">
    <cfRule type="expression" dxfId="20" priority="21" stopIfTrue="1">
      <formula>$I$14=6</formula>
    </cfRule>
  </conditionalFormatting>
  <conditionalFormatting sqref="B15:AE15">
    <cfRule type="expression" dxfId="19" priority="20" stopIfTrue="1">
      <formula>$I$15=6</formula>
    </cfRule>
  </conditionalFormatting>
  <conditionalFormatting sqref="B16:AE16">
    <cfRule type="expression" dxfId="18" priority="19" stopIfTrue="1">
      <formula>$I$16=6</formula>
    </cfRule>
  </conditionalFormatting>
  <conditionalFormatting sqref="B17:AE17">
    <cfRule type="expression" dxfId="17" priority="18" stopIfTrue="1">
      <formula>$I$17=6</formula>
    </cfRule>
  </conditionalFormatting>
  <conditionalFormatting sqref="B18:AE18">
    <cfRule type="expression" dxfId="16" priority="17" stopIfTrue="1">
      <formula>$I$18=6</formula>
    </cfRule>
  </conditionalFormatting>
  <conditionalFormatting sqref="B19:AE19">
    <cfRule type="expression" dxfId="15" priority="16" stopIfTrue="1">
      <formula>$I$19=6</formula>
    </cfRule>
  </conditionalFormatting>
  <conditionalFormatting sqref="B20:AE20">
    <cfRule type="expression" dxfId="14" priority="15" stopIfTrue="1">
      <formula>$I$20=6</formula>
    </cfRule>
  </conditionalFormatting>
  <conditionalFormatting sqref="B21:AE21">
    <cfRule type="expression" dxfId="13" priority="14" stopIfTrue="1">
      <formula>$I$21=6</formula>
    </cfRule>
  </conditionalFormatting>
  <conditionalFormatting sqref="B22:AE22">
    <cfRule type="expression" dxfId="12" priority="13" stopIfTrue="1">
      <formula>$I$22=6</formula>
    </cfRule>
  </conditionalFormatting>
  <conditionalFormatting sqref="B23:AE23">
    <cfRule type="expression" dxfId="11" priority="12" stopIfTrue="1">
      <formula>$I$23=6</formula>
    </cfRule>
  </conditionalFormatting>
  <conditionalFormatting sqref="B24:AE24">
    <cfRule type="expression" dxfId="10" priority="11" stopIfTrue="1">
      <formula>$I$24=6</formula>
    </cfRule>
  </conditionalFormatting>
  <conditionalFormatting sqref="B25:AE25">
    <cfRule type="expression" dxfId="9" priority="10" stopIfTrue="1">
      <formula>$I$25=6</formula>
    </cfRule>
  </conditionalFormatting>
  <conditionalFormatting sqref="B26:AE26">
    <cfRule type="expression" dxfId="8" priority="9" stopIfTrue="1">
      <formula>$I$26=6</formula>
    </cfRule>
  </conditionalFormatting>
  <conditionalFormatting sqref="B27:AE27">
    <cfRule type="expression" dxfId="7" priority="8" stopIfTrue="1">
      <formula>$I$27=6</formula>
    </cfRule>
  </conditionalFormatting>
  <conditionalFormatting sqref="B28:AE28">
    <cfRule type="expression" dxfId="6" priority="7" stopIfTrue="1">
      <formula>$I$28=6</formula>
    </cfRule>
  </conditionalFormatting>
  <conditionalFormatting sqref="B29:AE29">
    <cfRule type="expression" dxfId="5" priority="6" stopIfTrue="1">
      <formula>$I$29</formula>
    </cfRule>
  </conditionalFormatting>
  <conditionalFormatting sqref="B30:AE30">
    <cfRule type="expression" dxfId="4" priority="5" stopIfTrue="1">
      <formula>$I$30</formula>
    </cfRule>
  </conditionalFormatting>
  <conditionalFormatting sqref="B31:AE31">
    <cfRule type="expression" dxfId="3" priority="4" stopIfTrue="1">
      <formula>$I$31=6</formula>
    </cfRule>
  </conditionalFormatting>
  <conditionalFormatting sqref="I2">
    <cfRule type="expression" dxfId="2" priority="3" stopIfTrue="1">
      <formula>$I$2&lt;&gt;VLOOKUP($AA$3,$AO$4:$AS$21,3)</formula>
    </cfRule>
  </conditionalFormatting>
  <conditionalFormatting sqref="J2">
    <cfRule type="expression" dxfId="1" priority="2" stopIfTrue="1">
      <formula>$J$2&lt;&gt;VLOOKUP($AA$3,$AO$4:$AS$21,4)</formula>
    </cfRule>
  </conditionalFormatting>
  <conditionalFormatting sqref="K2:L2">
    <cfRule type="expression" dxfId="0" priority="1" stopIfTrue="1">
      <formula>$K$2&lt;&gt;VLOOKUP($AA$3,$AO$4:$AS$21+$M$2,5)</formula>
    </cfRule>
  </conditionalFormatting>
  <dataValidations count="5">
    <dataValidation type="list" allowBlank="1" showInputMessage="1" showErrorMessage="1" sqref="I34 U34 F34 R34 O34 L34 X34">
      <formula1>$H$7:$H$31</formula1>
    </dataValidation>
    <dataValidation type="list" allowBlank="1" showInputMessage="1" showErrorMessage="1" sqref="AA3">
      <formula1>$AO$4:$AO$23</formula1>
    </dataValidation>
    <dataValidation type="list" allowBlank="1" showInputMessage="1" showErrorMessage="1" sqref="H7:H31">
      <formula1>$AJ$1:$AJ$101</formula1>
    </dataValidation>
    <dataValidation type="list" allowBlank="1" showInputMessage="1" showErrorMessage="1" sqref="I7:I27">
      <formula1>$AJ$2:$AJ$7</formula1>
    </dataValidation>
    <dataValidation type="list" allowBlank="1" showInputMessage="1" showErrorMessage="1" sqref="W3:X3">
      <formula1>$AG$2:$AG$3</formula1>
    </dataValidation>
  </dataValidations>
  <printOptions horizontalCentered="1" verticalCentered="1"/>
  <pageMargins left="0.78740157480314965" right="0.78740157480314965" top="0" bottom="0" header="0.35433070866141736" footer="0.23622047244094491"/>
  <pageSetup paperSize="9" scale="59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BC34"/>
  <sheetViews>
    <sheetView showGridLines="0" showRowColHeaders="0" view="pageBreakPreview" zoomScale="60" zoomScaleNormal="7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V26" sqref="V26:W26"/>
    </sheetView>
  </sheetViews>
  <sheetFormatPr defaultRowHeight="20.25" customHeight="1"/>
  <cols>
    <col min="1" max="1" width="4.375" style="134" customWidth="1"/>
    <col min="2" max="2" width="38" style="134" customWidth="1"/>
    <col min="3" max="3" width="4" style="134" customWidth="1"/>
    <col min="4" max="4" width="2.875" style="134" customWidth="1"/>
    <col min="5" max="6" width="4" style="134" customWidth="1"/>
    <col min="7" max="7" width="2.875" style="134" customWidth="1"/>
    <col min="8" max="9" width="4" style="134" customWidth="1"/>
    <col min="10" max="10" width="2.875" style="134" customWidth="1"/>
    <col min="11" max="12" width="4" style="134" customWidth="1"/>
    <col min="13" max="13" width="2.875" style="134" customWidth="1"/>
    <col min="14" max="15" width="4" style="134" customWidth="1"/>
    <col min="16" max="16" width="2.875" style="134" customWidth="1"/>
    <col min="17" max="18" width="4" style="134" customWidth="1"/>
    <col min="19" max="19" width="2.875" style="134" customWidth="1"/>
    <col min="20" max="21" width="4" style="134" customWidth="1"/>
    <col min="22" max="22" width="2.875" style="134" customWidth="1"/>
    <col min="23" max="24" width="4" style="134" customWidth="1"/>
    <col min="25" max="25" width="2.875" style="134" customWidth="1"/>
    <col min="26" max="27" width="4" style="134" customWidth="1"/>
    <col min="28" max="28" width="2.875" style="134" customWidth="1"/>
    <col min="29" max="30" width="4" style="134" customWidth="1"/>
    <col min="31" max="31" width="2.875" style="134" customWidth="1"/>
    <col min="32" max="33" width="4" style="134" customWidth="1"/>
    <col min="34" max="34" width="2.875" style="134" customWidth="1"/>
    <col min="35" max="36" width="4" style="134" customWidth="1"/>
    <col min="37" max="37" width="2.875" style="134" customWidth="1"/>
    <col min="38" max="39" width="4" style="134" customWidth="1"/>
    <col min="40" max="40" width="2.875" style="134" customWidth="1"/>
    <col min="41" max="42" width="4" style="134" customWidth="1"/>
    <col min="43" max="43" width="2.875" style="134" customWidth="1"/>
    <col min="44" max="45" width="4" style="134" customWidth="1"/>
    <col min="46" max="46" width="2.875" style="134" customWidth="1"/>
    <col min="47" max="47" width="4" style="134" customWidth="1"/>
    <col min="48" max="48" width="0.875" style="134" customWidth="1"/>
    <col min="49" max="16384" width="9" style="134"/>
  </cols>
  <sheetData>
    <row r="1" spans="1:55" ht="24">
      <c r="A1" s="269"/>
      <c r="B1" s="269"/>
      <c r="C1" s="635" t="s">
        <v>147</v>
      </c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5"/>
      <c r="AI1" s="635"/>
      <c r="AJ1" s="635"/>
      <c r="AK1" s="635"/>
      <c r="AL1" s="635"/>
      <c r="AM1" s="635"/>
      <c r="AN1" s="635"/>
      <c r="AO1" s="635"/>
      <c r="AP1" s="635"/>
      <c r="AQ1" s="635"/>
      <c r="AR1" s="635"/>
      <c r="AS1" s="635"/>
      <c r="AT1" s="635"/>
      <c r="AU1" s="635"/>
      <c r="AV1" s="269"/>
      <c r="AW1" s="269"/>
      <c r="AX1" s="269"/>
      <c r="AY1" s="269"/>
      <c r="AZ1" s="269"/>
      <c r="BA1" s="269"/>
      <c r="BB1" s="269"/>
    </row>
    <row r="2" spans="1:55" ht="13.5">
      <c r="A2" s="636" t="s">
        <v>139</v>
      </c>
      <c r="B2" s="637"/>
      <c r="C2" s="634">
        <v>1</v>
      </c>
      <c r="D2" s="634"/>
      <c r="E2" s="634"/>
      <c r="F2" s="634">
        <v>2</v>
      </c>
      <c r="G2" s="634"/>
      <c r="H2" s="634"/>
      <c r="I2" s="634">
        <v>3</v>
      </c>
      <c r="J2" s="634"/>
      <c r="K2" s="634"/>
      <c r="L2" s="634">
        <v>4</v>
      </c>
      <c r="M2" s="634"/>
      <c r="N2" s="634"/>
      <c r="O2" s="634">
        <v>5</v>
      </c>
      <c r="P2" s="634"/>
      <c r="Q2" s="634"/>
      <c r="R2" s="634">
        <v>6</v>
      </c>
      <c r="S2" s="634"/>
      <c r="T2" s="634"/>
      <c r="U2" s="634">
        <v>7</v>
      </c>
      <c r="V2" s="634"/>
      <c r="W2" s="634"/>
      <c r="X2" s="634">
        <v>8</v>
      </c>
      <c r="Y2" s="634"/>
      <c r="Z2" s="634"/>
      <c r="AA2" s="634">
        <v>9</v>
      </c>
      <c r="AB2" s="634"/>
      <c r="AC2" s="634"/>
      <c r="AD2" s="634">
        <v>10</v>
      </c>
      <c r="AE2" s="634"/>
      <c r="AF2" s="634"/>
      <c r="AG2" s="634">
        <v>11</v>
      </c>
      <c r="AH2" s="634"/>
      <c r="AI2" s="634"/>
      <c r="AJ2" s="634">
        <v>12</v>
      </c>
      <c r="AK2" s="634"/>
      <c r="AL2" s="634"/>
      <c r="AM2" s="634">
        <v>13</v>
      </c>
      <c r="AN2" s="634"/>
      <c r="AO2" s="634"/>
      <c r="AP2" s="634">
        <v>14</v>
      </c>
      <c r="AQ2" s="634"/>
      <c r="AR2" s="634"/>
      <c r="AS2" s="634">
        <v>15</v>
      </c>
      <c r="AT2" s="634"/>
      <c r="AU2" s="634"/>
      <c r="AV2" s="274"/>
      <c r="AW2" s="645" t="s">
        <v>61</v>
      </c>
      <c r="AX2" s="645" t="s">
        <v>64</v>
      </c>
      <c r="AY2" s="645" t="s">
        <v>63</v>
      </c>
      <c r="AZ2" s="645" t="s">
        <v>76</v>
      </c>
      <c r="BA2" s="645" t="s">
        <v>77</v>
      </c>
      <c r="BB2" s="645" t="s">
        <v>78</v>
      </c>
      <c r="BC2" s="580" t="s">
        <v>79</v>
      </c>
    </row>
    <row r="3" spans="1:55" s="135" customFormat="1" ht="20.25" customHeight="1">
      <c r="A3" s="638"/>
      <c r="B3" s="639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7"/>
      <c r="AW3" s="646"/>
      <c r="AX3" s="646"/>
      <c r="AY3" s="646"/>
      <c r="AZ3" s="646"/>
      <c r="BA3" s="646"/>
      <c r="BB3" s="646"/>
      <c r="BC3" s="581"/>
    </row>
    <row r="4" spans="1:55" ht="33.75" customHeight="1">
      <c r="A4" s="634">
        <v>1</v>
      </c>
      <c r="B4" s="641"/>
      <c r="C4" s="642"/>
      <c r="D4" s="642"/>
      <c r="E4" s="642"/>
      <c r="F4" s="195" t="s">
        <v>109</v>
      </c>
      <c r="G4" s="643" t="str">
        <f>IF(F5&gt;H5,"○",IF(F5&lt;H5,"●",IF(F5="","","△")))</f>
        <v/>
      </c>
      <c r="H4" s="644"/>
      <c r="I4" s="195" t="s">
        <v>109</v>
      </c>
      <c r="J4" s="643" t="str">
        <f>IF(I5&gt;K5,"○",IF(I5&lt;K5,"●",IF(I5="","","△")))</f>
        <v/>
      </c>
      <c r="K4" s="644"/>
      <c r="L4" s="195" t="s">
        <v>109</v>
      </c>
      <c r="M4" s="643" t="str">
        <f>IF(L5&gt;N5,"○",IF(L5&lt;N5,"●",IF(L5="","","△")))</f>
        <v/>
      </c>
      <c r="N4" s="644"/>
      <c r="O4" s="195" t="s">
        <v>109</v>
      </c>
      <c r="P4" s="643" t="str">
        <f>IF(O5&gt;Q5,"○",IF(O5&lt;Q5,"●",IF(O5="","","△")))</f>
        <v/>
      </c>
      <c r="Q4" s="644"/>
      <c r="R4" s="195" t="s">
        <v>109</v>
      </c>
      <c r="S4" s="643" t="str">
        <f>IF(R5&gt;T5,"○",IF(R5&lt;T5,"●",IF(R5="","","△")))</f>
        <v/>
      </c>
      <c r="T4" s="644"/>
      <c r="U4" s="195" t="s">
        <v>109</v>
      </c>
      <c r="V4" s="643" t="str">
        <f>IF(U5&gt;W5,"○",IF(U5&lt;W5,"●",IF(U5="","","△")))</f>
        <v/>
      </c>
      <c r="W4" s="644"/>
      <c r="X4" s="195" t="s">
        <v>109</v>
      </c>
      <c r="Y4" s="643" t="str">
        <f>IF(X5&gt;Z5,"○",IF(X5&lt;Z5,"●",IF(X5="","","△")))</f>
        <v/>
      </c>
      <c r="Z4" s="644"/>
      <c r="AA4" s="195" t="s">
        <v>109</v>
      </c>
      <c r="AB4" s="643" t="str">
        <f>IF(AA5&gt;AC5,"○",IF(AA5&lt;AC5,"●",IF(AA5="","","△")))</f>
        <v/>
      </c>
      <c r="AC4" s="644"/>
      <c r="AD4" s="195" t="s">
        <v>109</v>
      </c>
      <c r="AE4" s="643" t="str">
        <f>IF(AD5&gt;AF5,"○",IF(AD5&lt;AF5,"●",IF(AD5="","","△")))</f>
        <v/>
      </c>
      <c r="AF4" s="644"/>
      <c r="AG4" s="195" t="s">
        <v>109</v>
      </c>
      <c r="AH4" s="643" t="str">
        <f>IF(AG5&gt;AI5,"○",IF(AG5&lt;AI5,"●",IF(AG5="","","△")))</f>
        <v/>
      </c>
      <c r="AI4" s="644"/>
      <c r="AJ4" s="195" t="s">
        <v>109</v>
      </c>
      <c r="AK4" s="643" t="str">
        <f>IF(AJ5&gt;AL5,"○",IF(AJ5&lt;AL5,"●",IF(AJ5="","","△")))</f>
        <v/>
      </c>
      <c r="AL4" s="644"/>
      <c r="AM4" s="195" t="s">
        <v>109</v>
      </c>
      <c r="AN4" s="643" t="str">
        <f>IF(AM5&gt;AO5,"○",IF(AM5&lt;AO5,"●",IF(AM5="","","△")))</f>
        <v/>
      </c>
      <c r="AO4" s="644"/>
      <c r="AP4" s="195" t="s">
        <v>109</v>
      </c>
      <c r="AQ4" s="643" t="str">
        <f>IF(AP5&gt;AR5,"○",IF(AP5&lt;AR5,"●",IF(AP5="","","△")))</f>
        <v/>
      </c>
      <c r="AR4" s="644"/>
      <c r="AS4" s="195" t="s">
        <v>109</v>
      </c>
      <c r="AT4" s="643" t="str">
        <f>IF(AS5&gt;AU5,"○",IF(AS5&lt;AU5,"●",IF(AS5="","","△")))</f>
        <v/>
      </c>
      <c r="AU4" s="644"/>
      <c r="AV4" s="647"/>
      <c r="AW4" s="652"/>
      <c r="AX4" s="649"/>
      <c r="AY4" s="649"/>
      <c r="AZ4" s="650"/>
      <c r="BA4" s="650"/>
      <c r="BB4" s="650"/>
      <c r="BC4" s="651"/>
    </row>
    <row r="5" spans="1:55" ht="33.75" customHeight="1">
      <c r="A5" s="634"/>
      <c r="B5" s="641"/>
      <c r="C5" s="642"/>
      <c r="D5" s="642"/>
      <c r="E5" s="642"/>
      <c r="F5" s="136"/>
      <c r="G5" s="270" t="s">
        <v>28</v>
      </c>
      <c r="H5" s="138"/>
      <c r="I5" s="136"/>
      <c r="J5" s="270" t="s">
        <v>28</v>
      </c>
      <c r="K5" s="138"/>
      <c r="L5" s="136"/>
      <c r="M5" s="270" t="s">
        <v>28</v>
      </c>
      <c r="N5" s="138"/>
      <c r="O5" s="136"/>
      <c r="P5" s="270" t="s">
        <v>28</v>
      </c>
      <c r="Q5" s="138"/>
      <c r="R5" s="136"/>
      <c r="S5" s="270" t="s">
        <v>28</v>
      </c>
      <c r="T5" s="138"/>
      <c r="U5" s="136"/>
      <c r="V5" s="270" t="s">
        <v>28</v>
      </c>
      <c r="W5" s="138"/>
      <c r="X5" s="136"/>
      <c r="Y5" s="270" t="s">
        <v>28</v>
      </c>
      <c r="Z5" s="138"/>
      <c r="AA5" s="136"/>
      <c r="AB5" s="270" t="s">
        <v>28</v>
      </c>
      <c r="AC5" s="138"/>
      <c r="AD5" s="136"/>
      <c r="AE5" s="270" t="s">
        <v>28</v>
      </c>
      <c r="AF5" s="138"/>
      <c r="AG5" s="136"/>
      <c r="AH5" s="270" t="s">
        <v>28</v>
      </c>
      <c r="AI5" s="138"/>
      <c r="AJ5" s="136"/>
      <c r="AK5" s="270" t="s">
        <v>28</v>
      </c>
      <c r="AL5" s="138"/>
      <c r="AM5" s="136"/>
      <c r="AN5" s="270" t="s">
        <v>28</v>
      </c>
      <c r="AO5" s="138"/>
      <c r="AP5" s="136"/>
      <c r="AQ5" s="270" t="s">
        <v>28</v>
      </c>
      <c r="AR5" s="138"/>
      <c r="AS5" s="136"/>
      <c r="AT5" s="270" t="s">
        <v>28</v>
      </c>
      <c r="AU5" s="138"/>
      <c r="AV5" s="647"/>
      <c r="AW5" s="653"/>
      <c r="AX5" s="649"/>
      <c r="AY5" s="649"/>
      <c r="AZ5" s="650"/>
      <c r="BA5" s="650"/>
      <c r="BB5" s="650"/>
      <c r="BC5" s="651"/>
    </row>
    <row r="6" spans="1:55" ht="33.75" customHeight="1">
      <c r="A6" s="634">
        <v>2</v>
      </c>
      <c r="B6" s="641"/>
      <c r="C6" s="271" t="str">
        <f>IF(F4="","",F4)</f>
        <v>/</v>
      </c>
      <c r="D6" s="643" t="str">
        <f>IF(C7&gt;E7,"○",IF(C7&lt;E7,"●",IF(C7=E7,"","△")))</f>
        <v/>
      </c>
      <c r="E6" s="644"/>
      <c r="F6" s="642"/>
      <c r="G6" s="642"/>
      <c r="H6" s="642"/>
      <c r="I6" s="195" t="s">
        <v>109</v>
      </c>
      <c r="J6" s="643" t="str">
        <f>IF(I7&gt;K7,"○",IF(I7&lt;K7,"●",IF(I7="","","△")))</f>
        <v/>
      </c>
      <c r="K6" s="644"/>
      <c r="L6" s="195" t="s">
        <v>109</v>
      </c>
      <c r="M6" s="643" t="str">
        <f>IF(L7&gt;N7,"○",IF(L7&lt;N7,"●",IF(L7="","","△")))</f>
        <v/>
      </c>
      <c r="N6" s="644"/>
      <c r="O6" s="195" t="s">
        <v>109</v>
      </c>
      <c r="P6" s="643" t="str">
        <f>IF(O7&gt;Q7,"○",IF(O7&lt;Q7,"●",IF(O7="","","△")))</f>
        <v/>
      </c>
      <c r="Q6" s="644"/>
      <c r="R6" s="195" t="s">
        <v>109</v>
      </c>
      <c r="S6" s="643" t="str">
        <f>IF(R7&gt;T7,"○",IF(R7&lt;T7,"●",IF(R7="","","△")))</f>
        <v/>
      </c>
      <c r="T6" s="644"/>
      <c r="U6" s="195" t="s">
        <v>109</v>
      </c>
      <c r="V6" s="643" t="str">
        <f>IF(U7&gt;W7,"○",IF(U7&lt;W7,"●",IF(U7="","","△")))</f>
        <v/>
      </c>
      <c r="W6" s="644"/>
      <c r="X6" s="195" t="s">
        <v>109</v>
      </c>
      <c r="Y6" s="643" t="str">
        <f>IF(X7&gt;Z7,"○",IF(X7&lt;Z7,"●",IF(X7="","","△")))</f>
        <v/>
      </c>
      <c r="Z6" s="644"/>
      <c r="AA6" s="195"/>
      <c r="AB6" s="643" t="str">
        <f>IF(AA7&gt;AC7,"○",IF(AA7&lt;AC7,"●",IF(AA7="","","△")))</f>
        <v/>
      </c>
      <c r="AC6" s="644"/>
      <c r="AD6" s="195" t="s">
        <v>109</v>
      </c>
      <c r="AE6" s="643" t="str">
        <f>IF(AD7&gt;AF7,"○",IF(AD7&lt;AF7,"●",IF(AD7="","","△")))</f>
        <v/>
      </c>
      <c r="AF6" s="644"/>
      <c r="AG6" s="195" t="s">
        <v>109</v>
      </c>
      <c r="AH6" s="643" t="str">
        <f>IF(AG7&gt;AI7,"○",IF(AG7&lt;AI7,"●",IF(AG7="","","△")))</f>
        <v/>
      </c>
      <c r="AI6" s="644"/>
      <c r="AJ6" s="195" t="s">
        <v>109</v>
      </c>
      <c r="AK6" s="643" t="str">
        <f>IF(AJ7&gt;AL7,"○",IF(AJ7&lt;AL7,"●",IF(AJ7="","","△")))</f>
        <v/>
      </c>
      <c r="AL6" s="644"/>
      <c r="AM6" s="195" t="s">
        <v>109</v>
      </c>
      <c r="AN6" s="643" t="str">
        <f>IF(AM7&gt;AO7,"○",IF(AM7&lt;AO7,"●",IF(AM7="","","△")))</f>
        <v/>
      </c>
      <c r="AO6" s="644"/>
      <c r="AP6" s="195" t="s">
        <v>109</v>
      </c>
      <c r="AQ6" s="643" t="str">
        <f>IF(AP7&gt;AR7,"○",IF(AP7&lt;AR7,"●",IF(AP7="","","△")))</f>
        <v/>
      </c>
      <c r="AR6" s="644"/>
      <c r="AS6" s="195" t="s">
        <v>109</v>
      </c>
      <c r="AT6" s="643" t="str">
        <f>IF(AS7&gt;AU7,"○",IF(AS7&lt;AU7,"●",IF(AS7="","","△")))</f>
        <v/>
      </c>
      <c r="AU6" s="644"/>
      <c r="AV6" s="647"/>
      <c r="AW6" s="649"/>
      <c r="AX6" s="649"/>
      <c r="AY6" s="649"/>
      <c r="AZ6" s="650"/>
      <c r="BA6" s="650"/>
      <c r="BB6" s="650"/>
      <c r="BC6" s="651"/>
    </row>
    <row r="7" spans="1:55" ht="33.75" customHeight="1">
      <c r="A7" s="634"/>
      <c r="B7" s="641"/>
      <c r="C7" s="272" t="str">
        <f>IF(H5="","",H5)</f>
        <v/>
      </c>
      <c r="D7" s="270" t="str">
        <f>G5</f>
        <v>－</v>
      </c>
      <c r="E7" s="273" t="str">
        <f>IF(F5="","",F5)</f>
        <v/>
      </c>
      <c r="F7" s="642"/>
      <c r="G7" s="642"/>
      <c r="H7" s="642"/>
      <c r="I7" s="136"/>
      <c r="J7" s="270" t="s">
        <v>28</v>
      </c>
      <c r="K7" s="138"/>
      <c r="L7" s="136"/>
      <c r="M7" s="270" t="s">
        <v>28</v>
      </c>
      <c r="N7" s="138"/>
      <c r="O7" s="136"/>
      <c r="P7" s="270" t="s">
        <v>28</v>
      </c>
      <c r="Q7" s="138"/>
      <c r="R7" s="136"/>
      <c r="S7" s="270" t="s">
        <v>28</v>
      </c>
      <c r="T7" s="138"/>
      <c r="U7" s="136"/>
      <c r="V7" s="270" t="s">
        <v>28</v>
      </c>
      <c r="W7" s="138"/>
      <c r="X7" s="136"/>
      <c r="Y7" s="270" t="s">
        <v>28</v>
      </c>
      <c r="Z7" s="138"/>
      <c r="AA7" s="136"/>
      <c r="AB7" s="270" t="s">
        <v>28</v>
      </c>
      <c r="AC7" s="138"/>
      <c r="AD7" s="136"/>
      <c r="AE7" s="270" t="s">
        <v>28</v>
      </c>
      <c r="AF7" s="138"/>
      <c r="AG7" s="136"/>
      <c r="AH7" s="270" t="s">
        <v>28</v>
      </c>
      <c r="AI7" s="138"/>
      <c r="AJ7" s="136"/>
      <c r="AK7" s="270" t="s">
        <v>28</v>
      </c>
      <c r="AL7" s="138"/>
      <c r="AM7" s="136"/>
      <c r="AN7" s="270" t="s">
        <v>28</v>
      </c>
      <c r="AO7" s="138"/>
      <c r="AP7" s="136"/>
      <c r="AQ7" s="270" t="s">
        <v>28</v>
      </c>
      <c r="AR7" s="138"/>
      <c r="AS7" s="136"/>
      <c r="AT7" s="270" t="s">
        <v>28</v>
      </c>
      <c r="AU7" s="138"/>
      <c r="AV7" s="647"/>
      <c r="AW7" s="649"/>
      <c r="AX7" s="649"/>
      <c r="AY7" s="649"/>
      <c r="AZ7" s="650"/>
      <c r="BA7" s="650"/>
      <c r="BB7" s="650"/>
      <c r="BC7" s="651"/>
    </row>
    <row r="8" spans="1:55" ht="33.75" customHeight="1">
      <c r="A8" s="634">
        <v>3</v>
      </c>
      <c r="B8" s="641"/>
      <c r="C8" s="271" t="str">
        <f>IF(I4="","",I4)</f>
        <v>/</v>
      </c>
      <c r="D8" s="643" t="str">
        <f>IF(C9&gt;E9,"○",IF(C9&lt;E9,"●",IF(C9=E9,"","△")))</f>
        <v/>
      </c>
      <c r="E8" s="644"/>
      <c r="F8" s="271" t="str">
        <f>IF(I6="","",I6)</f>
        <v>/</v>
      </c>
      <c r="G8" s="643" t="str">
        <f>IF(F9&gt;H9,"○",IF(F9&lt;H9,"●",IF(F9=H9,"","△")))</f>
        <v/>
      </c>
      <c r="H8" s="644"/>
      <c r="I8" s="642"/>
      <c r="J8" s="642"/>
      <c r="K8" s="642"/>
      <c r="L8" s="195" t="s">
        <v>109</v>
      </c>
      <c r="M8" s="643" t="str">
        <f>IF(L9&gt;N9,"○",IF(L9&lt;N9,"●",IF(L9="","","△")))</f>
        <v/>
      </c>
      <c r="N8" s="644"/>
      <c r="O8" s="195" t="s">
        <v>109</v>
      </c>
      <c r="P8" s="643" t="str">
        <f>IF(O9&gt;Q9,"○",IF(O9&lt;Q9,"●",IF(O9="","","△")))</f>
        <v/>
      </c>
      <c r="Q8" s="644"/>
      <c r="R8" s="195" t="s">
        <v>109</v>
      </c>
      <c r="S8" s="643" t="str">
        <f>IF(R9&gt;T9,"○",IF(R9&lt;T9,"●",IF(R9="","","△")))</f>
        <v/>
      </c>
      <c r="T8" s="644"/>
      <c r="U8" s="195" t="s">
        <v>109</v>
      </c>
      <c r="V8" s="643" t="str">
        <f>IF(U9&gt;W9,"○",IF(U9&lt;W9,"●",IF(U9="","","△")))</f>
        <v/>
      </c>
      <c r="W8" s="644"/>
      <c r="X8" s="195" t="s">
        <v>109</v>
      </c>
      <c r="Y8" s="643" t="str">
        <f>IF(X9&gt;Z9,"○",IF(X9&lt;Z9,"●",IF(X9="","","△")))</f>
        <v/>
      </c>
      <c r="Z8" s="644"/>
      <c r="AA8" s="195"/>
      <c r="AB8" s="643" t="str">
        <f>IF(AA9&gt;AC9,"○",IF(AA9&lt;AC9,"●",IF(AA9="","","△")))</f>
        <v/>
      </c>
      <c r="AC8" s="644"/>
      <c r="AD8" s="195" t="s">
        <v>109</v>
      </c>
      <c r="AE8" s="643" t="str">
        <f>IF(AD9&gt;AF9,"○",IF(AD9&lt;AF9,"●",IF(AD9="","","△")))</f>
        <v/>
      </c>
      <c r="AF8" s="644"/>
      <c r="AG8" s="195" t="s">
        <v>109</v>
      </c>
      <c r="AH8" s="643" t="str">
        <f>IF(AG9&gt;AI9,"○",IF(AG9&lt;AI9,"●",IF(AG9="","","△")))</f>
        <v/>
      </c>
      <c r="AI8" s="644"/>
      <c r="AJ8" s="195" t="s">
        <v>109</v>
      </c>
      <c r="AK8" s="643" t="str">
        <f>IF(AJ9&gt;AL9,"○",IF(AJ9&lt;AL9,"●",IF(AJ9="","","△")))</f>
        <v/>
      </c>
      <c r="AL8" s="644"/>
      <c r="AM8" s="195" t="s">
        <v>109</v>
      </c>
      <c r="AN8" s="643" t="str">
        <f>IF(AM9&gt;AO9,"○",IF(AM9&lt;AO9,"●",IF(AM9="","","△")))</f>
        <v/>
      </c>
      <c r="AO8" s="644"/>
      <c r="AP8" s="195" t="s">
        <v>109</v>
      </c>
      <c r="AQ8" s="643" t="str">
        <f>IF(AP9&gt;AR9,"○",IF(AP9&lt;AR9,"●",IF(AP9="","","△")))</f>
        <v/>
      </c>
      <c r="AR8" s="644"/>
      <c r="AS8" s="195" t="s">
        <v>109</v>
      </c>
      <c r="AT8" s="643" t="str">
        <f>IF(AS9&gt;AU9,"○",IF(AS9&lt;AU9,"●",IF(AS9="","","△")))</f>
        <v/>
      </c>
      <c r="AU8" s="644"/>
      <c r="AV8" s="647"/>
      <c r="AW8" s="649"/>
      <c r="AX8" s="649"/>
      <c r="AY8" s="649"/>
      <c r="AZ8" s="650"/>
      <c r="BA8" s="650"/>
      <c r="BB8" s="650"/>
      <c r="BC8" s="651"/>
    </row>
    <row r="9" spans="1:55" ht="33.75" customHeight="1">
      <c r="A9" s="634"/>
      <c r="B9" s="641"/>
      <c r="C9" s="272" t="str">
        <f>IF(K5="","",K5)</f>
        <v/>
      </c>
      <c r="D9" s="270" t="str">
        <f>J5</f>
        <v>－</v>
      </c>
      <c r="E9" s="273" t="str">
        <f>IF(I5="","",I5)</f>
        <v/>
      </c>
      <c r="F9" s="272" t="str">
        <f>IF(K7="","",K7)</f>
        <v/>
      </c>
      <c r="G9" s="270" t="str">
        <f>J7</f>
        <v>－</v>
      </c>
      <c r="H9" s="273" t="str">
        <f>IF(I7="","",I7)</f>
        <v/>
      </c>
      <c r="I9" s="642"/>
      <c r="J9" s="642"/>
      <c r="K9" s="642"/>
      <c r="L9" s="136"/>
      <c r="M9" s="270" t="s">
        <v>28</v>
      </c>
      <c r="N9" s="138"/>
      <c r="O9" s="136"/>
      <c r="P9" s="270" t="s">
        <v>28</v>
      </c>
      <c r="Q9" s="138"/>
      <c r="R9" s="136"/>
      <c r="S9" s="270" t="s">
        <v>28</v>
      </c>
      <c r="T9" s="138"/>
      <c r="U9" s="136"/>
      <c r="V9" s="270" t="s">
        <v>28</v>
      </c>
      <c r="W9" s="138"/>
      <c r="X9" s="136"/>
      <c r="Y9" s="270" t="s">
        <v>28</v>
      </c>
      <c r="Z9" s="138"/>
      <c r="AA9" s="136"/>
      <c r="AB9" s="270" t="s">
        <v>28</v>
      </c>
      <c r="AC9" s="138"/>
      <c r="AD9" s="136"/>
      <c r="AE9" s="270" t="s">
        <v>28</v>
      </c>
      <c r="AF9" s="138"/>
      <c r="AG9" s="136"/>
      <c r="AH9" s="270" t="s">
        <v>28</v>
      </c>
      <c r="AI9" s="138"/>
      <c r="AJ9" s="136"/>
      <c r="AK9" s="270" t="s">
        <v>28</v>
      </c>
      <c r="AL9" s="138"/>
      <c r="AM9" s="136"/>
      <c r="AN9" s="270" t="s">
        <v>28</v>
      </c>
      <c r="AO9" s="138"/>
      <c r="AP9" s="136"/>
      <c r="AQ9" s="270" t="s">
        <v>28</v>
      </c>
      <c r="AR9" s="138"/>
      <c r="AS9" s="136"/>
      <c r="AT9" s="270" t="s">
        <v>28</v>
      </c>
      <c r="AU9" s="138"/>
      <c r="AV9" s="647"/>
      <c r="AW9" s="649"/>
      <c r="AX9" s="649"/>
      <c r="AY9" s="649"/>
      <c r="AZ9" s="650"/>
      <c r="BA9" s="650"/>
      <c r="BB9" s="650"/>
      <c r="BC9" s="651"/>
    </row>
    <row r="10" spans="1:55" ht="33.75" customHeight="1">
      <c r="A10" s="634">
        <v>4</v>
      </c>
      <c r="B10" s="641"/>
      <c r="C10" s="271" t="str">
        <f>IF(L4="","",L4)</f>
        <v>/</v>
      </c>
      <c r="D10" s="643" t="str">
        <f>IF(C11&gt;E11,"○",IF(C11&lt;E11,"●",IF(C11=E11,"","△")))</f>
        <v/>
      </c>
      <c r="E10" s="644"/>
      <c r="F10" s="271" t="str">
        <f>IF(L6="","",L6)</f>
        <v>/</v>
      </c>
      <c r="G10" s="643" t="str">
        <f>IF(F11&gt;H11,"○",IF(F11&lt;H11,"●",IF(F11=H11,"","△")))</f>
        <v/>
      </c>
      <c r="H10" s="644"/>
      <c r="I10" s="271" t="str">
        <f>IF(L8="","",L8)</f>
        <v>/</v>
      </c>
      <c r="J10" s="643" t="str">
        <f>IF(I11&gt;K11,"○",IF(I11&lt;K11,"●",IF(I11=K11,"","△")))</f>
        <v/>
      </c>
      <c r="K10" s="644"/>
      <c r="L10" s="642"/>
      <c r="M10" s="642"/>
      <c r="N10" s="642"/>
      <c r="O10" s="195" t="s">
        <v>109</v>
      </c>
      <c r="P10" s="643" t="str">
        <f>IF(O11&gt;Q11,"○",IF(O11&lt;Q11,"●",IF(O11="","","△")))</f>
        <v/>
      </c>
      <c r="Q10" s="644"/>
      <c r="R10" s="195" t="s">
        <v>109</v>
      </c>
      <c r="S10" s="643" t="str">
        <f>IF(R11&gt;T11,"○",IF(R11&lt;T11,"●",IF(R11="","","△")))</f>
        <v/>
      </c>
      <c r="T10" s="644"/>
      <c r="U10" s="195" t="s">
        <v>109</v>
      </c>
      <c r="V10" s="643" t="str">
        <f>IF(U11&gt;W11,"○",IF(U11&lt;W11,"●",IF(U11="","","△")))</f>
        <v/>
      </c>
      <c r="W10" s="644"/>
      <c r="X10" s="195" t="s">
        <v>109</v>
      </c>
      <c r="Y10" s="643" t="str">
        <f>IF(X11&gt;Z11,"○",IF(X11&lt;Z11,"●",IF(X11="","","△")))</f>
        <v/>
      </c>
      <c r="Z10" s="644"/>
      <c r="AA10" s="195"/>
      <c r="AB10" s="643" t="str">
        <f>IF(AA11&gt;AC11,"○",IF(AA11&lt;AC11,"●",IF(AA11="","","△")))</f>
        <v/>
      </c>
      <c r="AC10" s="644"/>
      <c r="AD10" s="195" t="s">
        <v>109</v>
      </c>
      <c r="AE10" s="643" t="str">
        <f>IF(AD11&gt;AF11,"○",IF(AD11&lt;AF11,"●",IF(AD11="","","△")))</f>
        <v/>
      </c>
      <c r="AF10" s="644"/>
      <c r="AG10" s="195" t="s">
        <v>109</v>
      </c>
      <c r="AH10" s="643" t="str">
        <f>IF(AG11&gt;AI11,"○",IF(AG11&lt;AI11,"●",IF(AG11="","","△")))</f>
        <v/>
      </c>
      <c r="AI10" s="644"/>
      <c r="AJ10" s="195" t="s">
        <v>109</v>
      </c>
      <c r="AK10" s="643" t="str">
        <f>IF(AJ11&gt;AL11,"○",IF(AJ11&lt;AL11,"●",IF(AJ11="","","△")))</f>
        <v/>
      </c>
      <c r="AL10" s="644"/>
      <c r="AM10" s="195" t="s">
        <v>109</v>
      </c>
      <c r="AN10" s="643" t="str">
        <f>IF(AM11&gt;AO11,"○",IF(AM11&lt;AO11,"●",IF(AM11="","","△")))</f>
        <v/>
      </c>
      <c r="AO10" s="644"/>
      <c r="AP10" s="195" t="s">
        <v>109</v>
      </c>
      <c r="AQ10" s="643" t="str">
        <f>IF(AP11&gt;AR11,"○",IF(AP11&lt;AR11,"●",IF(AP11="","","△")))</f>
        <v/>
      </c>
      <c r="AR10" s="644"/>
      <c r="AS10" s="195" t="s">
        <v>109</v>
      </c>
      <c r="AT10" s="643" t="str">
        <f>IF(AS11&gt;AU11,"○",IF(AS11&lt;AU11,"●",IF(AS11="","","△")))</f>
        <v/>
      </c>
      <c r="AU10" s="644"/>
      <c r="AV10" s="647"/>
      <c r="AW10" s="649"/>
      <c r="AX10" s="649"/>
      <c r="AY10" s="649"/>
      <c r="AZ10" s="650"/>
      <c r="BA10" s="650"/>
      <c r="BB10" s="650"/>
      <c r="BC10" s="651"/>
    </row>
    <row r="11" spans="1:55" ht="33.75" customHeight="1">
      <c r="A11" s="634"/>
      <c r="B11" s="641"/>
      <c r="C11" s="272" t="str">
        <f>IF(N5="","",N5)</f>
        <v/>
      </c>
      <c r="D11" s="270" t="str">
        <f>M5</f>
        <v>－</v>
      </c>
      <c r="E11" s="273" t="str">
        <f>IF(L5="","",L5)</f>
        <v/>
      </c>
      <c r="F11" s="272" t="str">
        <f>IF(N7="","",N7)</f>
        <v/>
      </c>
      <c r="G11" s="270" t="str">
        <f>M7</f>
        <v>－</v>
      </c>
      <c r="H11" s="273" t="str">
        <f>IF(L7="","",L7)</f>
        <v/>
      </c>
      <c r="I11" s="272" t="str">
        <f>IF(N9="","",N9)</f>
        <v/>
      </c>
      <c r="J11" s="270" t="str">
        <f>M9</f>
        <v>－</v>
      </c>
      <c r="K11" s="273" t="str">
        <f>IF(L9="","",L9)</f>
        <v/>
      </c>
      <c r="L11" s="642"/>
      <c r="M11" s="642"/>
      <c r="N11" s="642"/>
      <c r="O11" s="136"/>
      <c r="P11" s="270" t="s">
        <v>28</v>
      </c>
      <c r="Q11" s="138"/>
      <c r="R11" s="136"/>
      <c r="S11" s="270" t="s">
        <v>28</v>
      </c>
      <c r="T11" s="138"/>
      <c r="U11" s="136"/>
      <c r="V11" s="270" t="s">
        <v>28</v>
      </c>
      <c r="W11" s="138"/>
      <c r="X11" s="136"/>
      <c r="Y11" s="270" t="s">
        <v>28</v>
      </c>
      <c r="Z11" s="138"/>
      <c r="AA11" s="136"/>
      <c r="AB11" s="270" t="s">
        <v>28</v>
      </c>
      <c r="AC11" s="138"/>
      <c r="AD11" s="136"/>
      <c r="AE11" s="270" t="s">
        <v>28</v>
      </c>
      <c r="AF11" s="138"/>
      <c r="AG11" s="136"/>
      <c r="AH11" s="270" t="s">
        <v>28</v>
      </c>
      <c r="AI11" s="138"/>
      <c r="AJ11" s="136"/>
      <c r="AK11" s="270" t="s">
        <v>28</v>
      </c>
      <c r="AL11" s="138"/>
      <c r="AM11" s="136"/>
      <c r="AN11" s="270" t="s">
        <v>28</v>
      </c>
      <c r="AO11" s="138"/>
      <c r="AP11" s="136"/>
      <c r="AQ11" s="270" t="s">
        <v>28</v>
      </c>
      <c r="AR11" s="138"/>
      <c r="AS11" s="136"/>
      <c r="AT11" s="270" t="s">
        <v>28</v>
      </c>
      <c r="AU11" s="138"/>
      <c r="AV11" s="647"/>
      <c r="AW11" s="649"/>
      <c r="AX11" s="649"/>
      <c r="AY11" s="649"/>
      <c r="AZ11" s="650"/>
      <c r="BA11" s="650"/>
      <c r="BB11" s="650"/>
      <c r="BC11" s="651"/>
    </row>
    <row r="12" spans="1:55" ht="33.75" customHeight="1">
      <c r="A12" s="634">
        <v>5</v>
      </c>
      <c r="B12" s="641"/>
      <c r="C12" s="271" t="str">
        <f>IF(O4="","",O4)</f>
        <v>/</v>
      </c>
      <c r="D12" s="643" t="str">
        <f>IF(C13&gt;E13,"○",IF(C13&lt;E13,"●",IF(C13=E13,"","△")))</f>
        <v/>
      </c>
      <c r="E12" s="644"/>
      <c r="F12" s="271" t="str">
        <f>IF(O6="","",O6)</f>
        <v>/</v>
      </c>
      <c r="G12" s="643" t="str">
        <f>IF(F13&gt;H13,"○",IF(F13&lt;H13,"●",IF(F13=H13,"","△")))</f>
        <v/>
      </c>
      <c r="H12" s="644"/>
      <c r="I12" s="271" t="str">
        <f>IF(O8="","",O8)</f>
        <v>/</v>
      </c>
      <c r="J12" s="643" t="str">
        <f>IF(I13&gt;K13,"○",IF(I13&lt;K13,"●",IF(I13=K13,"","△")))</f>
        <v/>
      </c>
      <c r="K12" s="644"/>
      <c r="L12" s="271" t="str">
        <f>IF(O10="","",O10)</f>
        <v>/</v>
      </c>
      <c r="M12" s="643" t="str">
        <f>IF(L13&gt;N13,"○",IF(L13&lt;N13,"●",IF(L13=N13,"","△")))</f>
        <v/>
      </c>
      <c r="N12" s="644"/>
      <c r="O12" s="642"/>
      <c r="P12" s="642"/>
      <c r="Q12" s="642"/>
      <c r="R12" s="195" t="s">
        <v>109</v>
      </c>
      <c r="S12" s="643" t="str">
        <f>IF(R13&gt;T13,"○",IF(R13&lt;T13,"●",IF(R13="","","△")))</f>
        <v/>
      </c>
      <c r="T12" s="644"/>
      <c r="U12" s="195" t="s">
        <v>109</v>
      </c>
      <c r="V12" s="643" t="str">
        <f>IF(U13&gt;W13,"○",IF(U13&lt;W13,"●",IF(U13="","","△")))</f>
        <v/>
      </c>
      <c r="W12" s="644"/>
      <c r="X12" s="195" t="s">
        <v>109</v>
      </c>
      <c r="Y12" s="643" t="str">
        <f>IF(X13&gt;Z13,"○",IF(X13&lt;Z13,"●",IF(X13="","","△")))</f>
        <v/>
      </c>
      <c r="Z12" s="644"/>
      <c r="AA12" s="195"/>
      <c r="AB12" s="643" t="str">
        <f>IF(AA13&gt;AC13,"○",IF(AA13&lt;AC13,"●",IF(AA13="","","△")))</f>
        <v/>
      </c>
      <c r="AC12" s="644"/>
      <c r="AD12" s="195" t="s">
        <v>109</v>
      </c>
      <c r="AE12" s="643" t="str">
        <f>IF(AD13&gt;AF13,"○",IF(AD13&lt;AF13,"●",IF(AD13="","","△")))</f>
        <v/>
      </c>
      <c r="AF12" s="644"/>
      <c r="AG12" s="195" t="s">
        <v>109</v>
      </c>
      <c r="AH12" s="643" t="str">
        <f>IF(AG13&gt;AI13,"○",IF(AG13&lt;AI13,"●",IF(AG13="","","△")))</f>
        <v/>
      </c>
      <c r="AI12" s="644"/>
      <c r="AJ12" s="195" t="s">
        <v>109</v>
      </c>
      <c r="AK12" s="643" t="str">
        <f>IF(AJ13&gt;AL13,"○",IF(AJ13&lt;AL13,"●",IF(AJ13="","","△")))</f>
        <v/>
      </c>
      <c r="AL12" s="644"/>
      <c r="AM12" s="195" t="s">
        <v>109</v>
      </c>
      <c r="AN12" s="643" t="str">
        <f>IF(AM13&gt;AO13,"○",IF(AM13&lt;AO13,"●",IF(AM13="","","△")))</f>
        <v/>
      </c>
      <c r="AO12" s="644"/>
      <c r="AP12" s="195" t="s">
        <v>109</v>
      </c>
      <c r="AQ12" s="643" t="str">
        <f>IF(AP13&gt;AR13,"○",IF(AP13&lt;AR13,"●",IF(AP13="","","△")))</f>
        <v/>
      </c>
      <c r="AR12" s="644"/>
      <c r="AS12" s="195" t="s">
        <v>109</v>
      </c>
      <c r="AT12" s="643" t="str">
        <f>IF(AS13&gt;AU13,"○",IF(AS13&lt;AU13,"●",IF(AS13="","","△")))</f>
        <v/>
      </c>
      <c r="AU12" s="644"/>
      <c r="AV12" s="647"/>
      <c r="AW12" s="649"/>
      <c r="AX12" s="649"/>
      <c r="AY12" s="649"/>
      <c r="AZ12" s="650"/>
      <c r="BA12" s="650"/>
      <c r="BB12" s="650"/>
      <c r="BC12" s="651"/>
    </row>
    <row r="13" spans="1:55" ht="33.75" customHeight="1">
      <c r="A13" s="634"/>
      <c r="B13" s="641"/>
      <c r="C13" s="272" t="str">
        <f>IF(Q5="","",Q5)</f>
        <v/>
      </c>
      <c r="D13" s="270" t="str">
        <f>P5</f>
        <v>－</v>
      </c>
      <c r="E13" s="273" t="str">
        <f>IF(O5="","",O5)</f>
        <v/>
      </c>
      <c r="F13" s="272" t="str">
        <f>IF(Q7="","",Q7)</f>
        <v/>
      </c>
      <c r="G13" s="270" t="str">
        <f>P7</f>
        <v>－</v>
      </c>
      <c r="H13" s="273" t="str">
        <f>IF(O7="","",O7)</f>
        <v/>
      </c>
      <c r="I13" s="272" t="str">
        <f>IF(Q9="","",Q9)</f>
        <v/>
      </c>
      <c r="J13" s="270" t="str">
        <f>P9</f>
        <v>－</v>
      </c>
      <c r="K13" s="273" t="str">
        <f>IF(O9="","",O9)</f>
        <v/>
      </c>
      <c r="L13" s="272" t="str">
        <f>IF(Q11="","",Q11)</f>
        <v/>
      </c>
      <c r="M13" s="270" t="str">
        <f>P11</f>
        <v>－</v>
      </c>
      <c r="N13" s="273" t="str">
        <f>IF(O11="","",O11)</f>
        <v/>
      </c>
      <c r="O13" s="642"/>
      <c r="P13" s="642"/>
      <c r="Q13" s="642"/>
      <c r="R13" s="136"/>
      <c r="S13" s="270" t="s">
        <v>28</v>
      </c>
      <c r="T13" s="138"/>
      <c r="U13" s="136"/>
      <c r="V13" s="270" t="s">
        <v>28</v>
      </c>
      <c r="W13" s="138"/>
      <c r="X13" s="136"/>
      <c r="Y13" s="270" t="s">
        <v>28</v>
      </c>
      <c r="Z13" s="138"/>
      <c r="AA13" s="136"/>
      <c r="AB13" s="270" t="s">
        <v>28</v>
      </c>
      <c r="AC13" s="138"/>
      <c r="AD13" s="136"/>
      <c r="AE13" s="270" t="s">
        <v>28</v>
      </c>
      <c r="AF13" s="138"/>
      <c r="AG13" s="136"/>
      <c r="AH13" s="270" t="s">
        <v>28</v>
      </c>
      <c r="AI13" s="138"/>
      <c r="AJ13" s="136"/>
      <c r="AK13" s="270" t="s">
        <v>28</v>
      </c>
      <c r="AL13" s="138"/>
      <c r="AM13" s="136"/>
      <c r="AN13" s="270" t="s">
        <v>28</v>
      </c>
      <c r="AO13" s="138"/>
      <c r="AP13" s="136"/>
      <c r="AQ13" s="270" t="s">
        <v>28</v>
      </c>
      <c r="AR13" s="138"/>
      <c r="AS13" s="136"/>
      <c r="AT13" s="270" t="s">
        <v>28</v>
      </c>
      <c r="AU13" s="138"/>
      <c r="AV13" s="647"/>
      <c r="AW13" s="649"/>
      <c r="AX13" s="649"/>
      <c r="AY13" s="649"/>
      <c r="AZ13" s="650"/>
      <c r="BA13" s="650"/>
      <c r="BB13" s="650"/>
      <c r="BC13" s="651"/>
    </row>
    <row r="14" spans="1:55" ht="33.75" customHeight="1">
      <c r="A14" s="634">
        <v>6</v>
      </c>
      <c r="B14" s="641"/>
      <c r="C14" s="271" t="str">
        <f>IF(R4="","",R4)</f>
        <v>/</v>
      </c>
      <c r="D14" s="643" t="str">
        <f>IF(C15&gt;E15,"○",IF(C15&lt;E15,"●",IF(C15=E15,"","△")))</f>
        <v/>
      </c>
      <c r="E14" s="644"/>
      <c r="F14" s="271" t="str">
        <f>IF(R6="","",R6)</f>
        <v>/</v>
      </c>
      <c r="G14" s="643" t="str">
        <f>IF(F15&gt;H15,"○",IF(F15&lt;H15,"●",IF(F15=H15,"","△")))</f>
        <v/>
      </c>
      <c r="H14" s="644"/>
      <c r="I14" s="271" t="str">
        <f>IF(R8="","",R8)</f>
        <v>/</v>
      </c>
      <c r="J14" s="643" t="str">
        <f>IF(I15&gt;K15,"○",IF(I15&lt;K15,"●",IF(I15=K15,"","△")))</f>
        <v/>
      </c>
      <c r="K14" s="644"/>
      <c r="L14" s="271" t="str">
        <f>IF(R10="","",R10)</f>
        <v>/</v>
      </c>
      <c r="M14" s="643" t="str">
        <f>IF(L15&gt;N15,"○",IF(L15&lt;N15,"●",IF(L15=N15,"","△")))</f>
        <v/>
      </c>
      <c r="N14" s="644"/>
      <c r="O14" s="271" t="str">
        <f>IF(R12="","",R12)</f>
        <v>/</v>
      </c>
      <c r="P14" s="643" t="str">
        <f>IF(O15&gt;Q15,"○",IF(O15&lt;Q15,"●",IF(O15=Q15,"","△")))</f>
        <v/>
      </c>
      <c r="Q14" s="644"/>
      <c r="R14" s="642"/>
      <c r="S14" s="642"/>
      <c r="T14" s="642"/>
      <c r="U14" s="195" t="s">
        <v>109</v>
      </c>
      <c r="V14" s="643" t="str">
        <f>IF(U15&gt;W15,"○",IF(U15&lt;W15,"●",IF(U15="","","△")))</f>
        <v/>
      </c>
      <c r="W14" s="644"/>
      <c r="X14" s="195" t="s">
        <v>109</v>
      </c>
      <c r="Y14" s="643" t="str">
        <f>IF(X15&gt;Z15,"○",IF(X15&lt;Z15,"●",IF(X15="","","△")))</f>
        <v/>
      </c>
      <c r="Z14" s="644"/>
      <c r="AA14" s="195" t="s">
        <v>109</v>
      </c>
      <c r="AB14" s="643" t="str">
        <f>IF(AA15&gt;AC15,"○",IF(AA15&lt;AC15,"●",IF(AA15="","","△")))</f>
        <v/>
      </c>
      <c r="AC14" s="644"/>
      <c r="AD14" s="195" t="s">
        <v>109</v>
      </c>
      <c r="AE14" s="643" t="str">
        <f>IF(AD15&gt;AF15,"○",IF(AD15&lt;AF15,"●",IF(AD15="","","△")))</f>
        <v/>
      </c>
      <c r="AF14" s="644"/>
      <c r="AG14" s="195" t="s">
        <v>109</v>
      </c>
      <c r="AH14" s="643" t="str">
        <f>IF(AG15&gt;AI15,"○",IF(AG15&lt;AI15,"●",IF(AG15="","","△")))</f>
        <v/>
      </c>
      <c r="AI14" s="644"/>
      <c r="AJ14" s="195" t="s">
        <v>109</v>
      </c>
      <c r="AK14" s="643" t="str">
        <f>IF(AJ15&gt;AL15,"○",IF(AJ15&lt;AL15,"●",IF(AJ15="","","△")))</f>
        <v/>
      </c>
      <c r="AL14" s="644"/>
      <c r="AM14" s="195" t="s">
        <v>109</v>
      </c>
      <c r="AN14" s="643" t="str">
        <f>IF(AM15&gt;AO15,"○",IF(AM15&lt;AO15,"●",IF(AM15="","","△")))</f>
        <v/>
      </c>
      <c r="AO14" s="644"/>
      <c r="AP14" s="195" t="s">
        <v>109</v>
      </c>
      <c r="AQ14" s="643" t="str">
        <f>IF(AP15&gt;AR15,"○",IF(AP15&lt;AR15,"●",IF(AP15="","","△")))</f>
        <v/>
      </c>
      <c r="AR14" s="644"/>
      <c r="AS14" s="195" t="s">
        <v>109</v>
      </c>
      <c r="AT14" s="643" t="str">
        <f>IF(AS15&gt;AU15,"○",IF(AS15&lt;AU15,"●",IF(AS15="","","△")))</f>
        <v/>
      </c>
      <c r="AU14" s="644"/>
      <c r="AV14" s="647"/>
      <c r="AW14" s="649"/>
      <c r="AX14" s="649"/>
      <c r="AY14" s="649"/>
      <c r="AZ14" s="650"/>
      <c r="BA14" s="650"/>
      <c r="BB14" s="650"/>
      <c r="BC14" s="651"/>
    </row>
    <row r="15" spans="1:55" ht="33.75" customHeight="1">
      <c r="A15" s="634"/>
      <c r="B15" s="641"/>
      <c r="C15" s="272" t="str">
        <f>IF(T5="","",T5)</f>
        <v/>
      </c>
      <c r="D15" s="270" t="str">
        <f>S5</f>
        <v>－</v>
      </c>
      <c r="E15" s="273" t="str">
        <f>IF(R5="","",R5)</f>
        <v/>
      </c>
      <c r="F15" s="272" t="str">
        <f>IF(T7="","",T7)</f>
        <v/>
      </c>
      <c r="G15" s="270" t="str">
        <f>S7</f>
        <v>－</v>
      </c>
      <c r="H15" s="273" t="str">
        <f>IF(R7="","",R7)</f>
        <v/>
      </c>
      <c r="I15" s="272" t="str">
        <f>IF(T9="","",T9)</f>
        <v/>
      </c>
      <c r="J15" s="270" t="str">
        <f>S9</f>
        <v>－</v>
      </c>
      <c r="K15" s="273" t="str">
        <f>IF(R9="","",R9)</f>
        <v/>
      </c>
      <c r="L15" s="272" t="str">
        <f>IF(T11="","",T11)</f>
        <v/>
      </c>
      <c r="M15" s="270" t="str">
        <f>S11</f>
        <v>－</v>
      </c>
      <c r="N15" s="273" t="str">
        <f>IF(R11="","",R11)</f>
        <v/>
      </c>
      <c r="O15" s="272" t="str">
        <f>IF(T13="","",T13)</f>
        <v/>
      </c>
      <c r="P15" s="270" t="str">
        <f>S13</f>
        <v>－</v>
      </c>
      <c r="Q15" s="273" t="str">
        <f>IF(R13="","",R13)</f>
        <v/>
      </c>
      <c r="R15" s="642"/>
      <c r="S15" s="642"/>
      <c r="T15" s="642"/>
      <c r="U15" s="136"/>
      <c r="V15" s="270" t="s">
        <v>28</v>
      </c>
      <c r="W15" s="138"/>
      <c r="X15" s="136"/>
      <c r="Y15" s="270" t="s">
        <v>28</v>
      </c>
      <c r="Z15" s="138"/>
      <c r="AA15" s="136"/>
      <c r="AB15" s="270" t="s">
        <v>28</v>
      </c>
      <c r="AC15" s="138"/>
      <c r="AD15" s="136"/>
      <c r="AE15" s="270" t="s">
        <v>28</v>
      </c>
      <c r="AF15" s="138"/>
      <c r="AG15" s="136"/>
      <c r="AH15" s="270" t="s">
        <v>28</v>
      </c>
      <c r="AI15" s="138"/>
      <c r="AJ15" s="136"/>
      <c r="AK15" s="270" t="s">
        <v>28</v>
      </c>
      <c r="AL15" s="138"/>
      <c r="AM15" s="136"/>
      <c r="AN15" s="270" t="s">
        <v>28</v>
      </c>
      <c r="AO15" s="138"/>
      <c r="AP15" s="136"/>
      <c r="AQ15" s="270" t="s">
        <v>28</v>
      </c>
      <c r="AR15" s="138"/>
      <c r="AS15" s="136"/>
      <c r="AT15" s="270" t="s">
        <v>28</v>
      </c>
      <c r="AU15" s="138"/>
      <c r="AV15" s="647"/>
      <c r="AW15" s="649"/>
      <c r="AX15" s="649"/>
      <c r="AY15" s="649"/>
      <c r="AZ15" s="650"/>
      <c r="BA15" s="650"/>
      <c r="BB15" s="650"/>
      <c r="BC15" s="651"/>
    </row>
    <row r="16" spans="1:55" ht="33.75" customHeight="1">
      <c r="A16" s="634">
        <v>7</v>
      </c>
      <c r="B16" s="641"/>
      <c r="C16" s="271" t="str">
        <f>IF(U4="","",U4)</f>
        <v>/</v>
      </c>
      <c r="D16" s="643" t="str">
        <f>IF(C17&gt;E17,"○",IF(C17&lt;E17,"●",IF(C17=E17,"","△")))</f>
        <v/>
      </c>
      <c r="E16" s="644"/>
      <c r="F16" s="271" t="str">
        <f>IF(U6="","",U6)</f>
        <v>/</v>
      </c>
      <c r="G16" s="643" t="str">
        <f>IF(F17&gt;H17,"○",IF(F17&lt;H17,"●",IF(F17=H17,"","△")))</f>
        <v/>
      </c>
      <c r="H16" s="644"/>
      <c r="I16" s="271" t="str">
        <f>IF(U8="","",U8)</f>
        <v>/</v>
      </c>
      <c r="J16" s="643" t="str">
        <f>IF(I17&gt;K17,"○",IF(I17&lt;K17,"●",IF(I17=K17,"","△")))</f>
        <v/>
      </c>
      <c r="K16" s="644"/>
      <c r="L16" s="271" t="str">
        <f>IF(U10="","",U10)</f>
        <v>/</v>
      </c>
      <c r="M16" s="643" t="str">
        <f>IF(L17&gt;N17,"○",IF(L17&lt;N17,"●",IF(L17=N17,"","△")))</f>
        <v/>
      </c>
      <c r="N16" s="644"/>
      <c r="O16" s="271" t="str">
        <f>IF(U12="","",U12)</f>
        <v>/</v>
      </c>
      <c r="P16" s="643" t="str">
        <f>IF(O17&gt;Q17,"○",IF(O17&lt;Q17,"●",IF(O17=Q17,"","△")))</f>
        <v/>
      </c>
      <c r="Q16" s="644"/>
      <c r="R16" s="271" t="str">
        <f>IF(U14="","",U14)</f>
        <v>/</v>
      </c>
      <c r="S16" s="643" t="str">
        <f>IF(R17&gt;T17,"○",IF(R17&lt;T17,"●",IF(R17=T17,"","△")))</f>
        <v/>
      </c>
      <c r="T16" s="644"/>
      <c r="U16" s="642"/>
      <c r="V16" s="642"/>
      <c r="W16" s="642"/>
      <c r="X16" s="195" t="s">
        <v>109</v>
      </c>
      <c r="Y16" s="643" t="str">
        <f>IF(X17&gt;Z17,"○",IF(X17&lt;Z17,"●",IF(X17="","","△")))</f>
        <v/>
      </c>
      <c r="Z16" s="644"/>
      <c r="AA16" s="195" t="s">
        <v>109</v>
      </c>
      <c r="AB16" s="643" t="str">
        <f>IF(AA17&gt;AC17,"○",IF(AA17&lt;AC17,"●",IF(AA17="","","△")))</f>
        <v/>
      </c>
      <c r="AC16" s="644"/>
      <c r="AD16" s="195" t="s">
        <v>109</v>
      </c>
      <c r="AE16" s="643" t="str">
        <f>IF(AD17&gt;AF17,"○",IF(AD17&lt;AF17,"●",IF(AD17="","","△")))</f>
        <v/>
      </c>
      <c r="AF16" s="644"/>
      <c r="AG16" s="195" t="s">
        <v>109</v>
      </c>
      <c r="AH16" s="643" t="str">
        <f>IF(AG17&gt;AI17,"○",IF(AG17&lt;AI17,"●",IF(AG17="","","△")))</f>
        <v/>
      </c>
      <c r="AI16" s="644"/>
      <c r="AJ16" s="195" t="s">
        <v>109</v>
      </c>
      <c r="AK16" s="643" t="str">
        <f>IF(AJ17&gt;AL17,"○",IF(AJ17&lt;AL17,"●",IF(AJ17="","","△")))</f>
        <v/>
      </c>
      <c r="AL16" s="644"/>
      <c r="AM16" s="195" t="s">
        <v>109</v>
      </c>
      <c r="AN16" s="643" t="str">
        <f>IF(AM17&gt;AO17,"○",IF(AM17&lt;AO17,"●",IF(AM17="","","△")))</f>
        <v/>
      </c>
      <c r="AO16" s="644"/>
      <c r="AP16" s="195" t="s">
        <v>109</v>
      </c>
      <c r="AQ16" s="643" t="str">
        <f>IF(AP17&gt;AR17,"○",IF(AP17&lt;AR17,"●",IF(AP17="","","△")))</f>
        <v/>
      </c>
      <c r="AR16" s="644"/>
      <c r="AS16" s="195" t="s">
        <v>109</v>
      </c>
      <c r="AT16" s="643" t="str">
        <f>IF(AS17&gt;AU17,"○",IF(AS17&lt;AU17,"●",IF(AS17="","","△")))</f>
        <v/>
      </c>
      <c r="AU16" s="644"/>
      <c r="AV16" s="647"/>
      <c r="AW16" s="649"/>
      <c r="AX16" s="649"/>
      <c r="AY16" s="649"/>
      <c r="AZ16" s="650"/>
      <c r="BA16" s="650"/>
      <c r="BB16" s="650"/>
      <c r="BC16" s="651"/>
    </row>
    <row r="17" spans="1:55" ht="33.75" customHeight="1">
      <c r="A17" s="634"/>
      <c r="B17" s="641"/>
      <c r="C17" s="272" t="str">
        <f>IF(W5="","",W5)</f>
        <v/>
      </c>
      <c r="D17" s="270" t="str">
        <f>V5</f>
        <v>－</v>
      </c>
      <c r="E17" s="273" t="str">
        <f>IF(U5="","",U5)</f>
        <v/>
      </c>
      <c r="F17" s="272" t="str">
        <f>IF(W7="","",W7)</f>
        <v/>
      </c>
      <c r="G17" s="270" t="str">
        <f>V7</f>
        <v>－</v>
      </c>
      <c r="H17" s="273" t="str">
        <f>IF(U7="","",U7)</f>
        <v/>
      </c>
      <c r="I17" s="272" t="str">
        <f>IF(W9="","",W9)</f>
        <v/>
      </c>
      <c r="J17" s="270" t="str">
        <f>V9</f>
        <v>－</v>
      </c>
      <c r="K17" s="273" t="str">
        <f>IF(U9="","",U9)</f>
        <v/>
      </c>
      <c r="L17" s="272" t="str">
        <f>IF(W11="","",W11)</f>
        <v/>
      </c>
      <c r="M17" s="270" t="str">
        <f>V11</f>
        <v>－</v>
      </c>
      <c r="N17" s="273" t="str">
        <f>IF(U11="","",U11)</f>
        <v/>
      </c>
      <c r="O17" s="272" t="str">
        <f>IF(W13="","",W13)</f>
        <v/>
      </c>
      <c r="P17" s="270" t="str">
        <f>V13</f>
        <v>－</v>
      </c>
      <c r="Q17" s="273" t="str">
        <f>IF(U13="","",U13)</f>
        <v/>
      </c>
      <c r="R17" s="272" t="str">
        <f>IF(W15="","",W15)</f>
        <v/>
      </c>
      <c r="S17" s="270" t="str">
        <f>V15</f>
        <v>－</v>
      </c>
      <c r="T17" s="273" t="str">
        <f>IF(U15="","",U15)</f>
        <v/>
      </c>
      <c r="U17" s="642"/>
      <c r="V17" s="642"/>
      <c r="W17" s="642"/>
      <c r="X17" s="136"/>
      <c r="Y17" s="270" t="s">
        <v>28</v>
      </c>
      <c r="Z17" s="138"/>
      <c r="AA17" s="136"/>
      <c r="AB17" s="270" t="s">
        <v>28</v>
      </c>
      <c r="AC17" s="138"/>
      <c r="AD17" s="136"/>
      <c r="AE17" s="270" t="s">
        <v>28</v>
      </c>
      <c r="AF17" s="138"/>
      <c r="AG17" s="136"/>
      <c r="AH17" s="270" t="s">
        <v>28</v>
      </c>
      <c r="AI17" s="138"/>
      <c r="AJ17" s="136"/>
      <c r="AK17" s="270" t="s">
        <v>28</v>
      </c>
      <c r="AL17" s="138"/>
      <c r="AM17" s="136"/>
      <c r="AN17" s="270" t="s">
        <v>28</v>
      </c>
      <c r="AO17" s="138"/>
      <c r="AP17" s="136"/>
      <c r="AQ17" s="270" t="s">
        <v>28</v>
      </c>
      <c r="AR17" s="138"/>
      <c r="AS17" s="136"/>
      <c r="AT17" s="270" t="s">
        <v>28</v>
      </c>
      <c r="AU17" s="138"/>
      <c r="AV17" s="647"/>
      <c r="AW17" s="649"/>
      <c r="AX17" s="649"/>
      <c r="AY17" s="649"/>
      <c r="AZ17" s="650"/>
      <c r="BA17" s="650"/>
      <c r="BB17" s="650"/>
      <c r="BC17" s="651"/>
    </row>
    <row r="18" spans="1:55" ht="33.75" customHeight="1">
      <c r="A18" s="634">
        <v>8</v>
      </c>
      <c r="B18" s="641"/>
      <c r="C18" s="271" t="str">
        <f>IF(X4="","",X4)</f>
        <v>/</v>
      </c>
      <c r="D18" s="643" t="str">
        <f>IF(C19&gt;E19,"○",IF(C19&lt;E19,"●",IF(C19=E19,"","△")))</f>
        <v/>
      </c>
      <c r="E18" s="644"/>
      <c r="F18" s="271" t="str">
        <f>IF(X6="","",X6)</f>
        <v>/</v>
      </c>
      <c r="G18" s="643" t="str">
        <f>IF(F19&gt;H19,"○",IF(F19&lt;H19,"●",IF(F19=H19,"","△")))</f>
        <v/>
      </c>
      <c r="H18" s="644"/>
      <c r="I18" s="271" t="str">
        <f>IF(X8="","",X8)</f>
        <v>/</v>
      </c>
      <c r="J18" s="643" t="str">
        <f>IF(I19&gt;K19,"○",IF(I19&lt;K19,"●",IF(I19=K19,"","△")))</f>
        <v/>
      </c>
      <c r="K18" s="644"/>
      <c r="L18" s="271" t="str">
        <f>IF(X10="","",X10)</f>
        <v>/</v>
      </c>
      <c r="M18" s="643" t="str">
        <f>IF(L19&gt;N19,"○",IF(L19&lt;N19,"●",IF(L19=N19,"","△")))</f>
        <v/>
      </c>
      <c r="N18" s="644"/>
      <c r="O18" s="271" t="str">
        <f>IF(X12="","",X12)</f>
        <v>/</v>
      </c>
      <c r="P18" s="643" t="str">
        <f>IF(O19&gt;Q19,"○",IF(O19&lt;Q19,"●",IF(O19=Q19,"","△")))</f>
        <v/>
      </c>
      <c r="Q18" s="644"/>
      <c r="R18" s="271" t="str">
        <f>IF(X14="","",X14)</f>
        <v>/</v>
      </c>
      <c r="S18" s="643" t="str">
        <f>IF(R19&gt;T19,"○",IF(R19&lt;T19,"●",IF(R19=T19,"","△")))</f>
        <v/>
      </c>
      <c r="T18" s="644"/>
      <c r="U18" s="271" t="str">
        <f>IF(X16="","",X16)</f>
        <v>/</v>
      </c>
      <c r="V18" s="643" t="str">
        <f>IF(U19&gt;W19,"○",IF(U19&lt;W19,"●",IF(U19=W19,"","△")))</f>
        <v/>
      </c>
      <c r="W18" s="644"/>
      <c r="X18" s="642"/>
      <c r="Y18" s="642"/>
      <c r="Z18" s="642"/>
      <c r="AA18" s="195" t="s">
        <v>109</v>
      </c>
      <c r="AB18" s="643" t="str">
        <f>IF(AA19&gt;AC19,"○",IF(AA19&lt;AC19,"●",IF(AA19="","","△")))</f>
        <v/>
      </c>
      <c r="AC18" s="644"/>
      <c r="AD18" s="195" t="s">
        <v>109</v>
      </c>
      <c r="AE18" s="643" t="str">
        <f>IF(AD19&gt;AF19,"○",IF(AD19&lt;AF19,"●",IF(AD19="","","△")))</f>
        <v/>
      </c>
      <c r="AF18" s="644"/>
      <c r="AG18" s="195" t="s">
        <v>109</v>
      </c>
      <c r="AH18" s="643" t="str">
        <f>IF(AG19&gt;AI19,"○",IF(AG19&lt;AI19,"●",IF(AG19="","","△")))</f>
        <v/>
      </c>
      <c r="AI18" s="644"/>
      <c r="AJ18" s="195" t="s">
        <v>109</v>
      </c>
      <c r="AK18" s="643" t="str">
        <f>IF(AJ19&gt;AL19,"○",IF(AJ19&lt;AL19,"●",IF(AJ19="","","△")))</f>
        <v/>
      </c>
      <c r="AL18" s="644"/>
      <c r="AM18" s="195" t="s">
        <v>109</v>
      </c>
      <c r="AN18" s="643" t="str">
        <f>IF(AM19&gt;AO19,"○",IF(AM19&lt;AO19,"●",IF(AM19="","","△")))</f>
        <v/>
      </c>
      <c r="AO18" s="644"/>
      <c r="AP18" s="195" t="s">
        <v>109</v>
      </c>
      <c r="AQ18" s="643" t="str">
        <f>IF(AP19&gt;AR19,"○",IF(AP19&lt;AR19,"●",IF(AP19="","","△")))</f>
        <v/>
      </c>
      <c r="AR18" s="644"/>
      <c r="AS18" s="195" t="s">
        <v>109</v>
      </c>
      <c r="AT18" s="643" t="str">
        <f>IF(AS19&gt;AU19,"○",IF(AS19&lt;AU19,"●",IF(AS19="","","△")))</f>
        <v/>
      </c>
      <c r="AU18" s="644"/>
      <c r="AV18" s="647"/>
      <c r="AW18" s="649"/>
      <c r="AX18" s="649"/>
      <c r="AY18" s="649"/>
      <c r="AZ18" s="650"/>
      <c r="BA18" s="650"/>
      <c r="BB18" s="650"/>
      <c r="BC18" s="651"/>
    </row>
    <row r="19" spans="1:55" ht="33.75" customHeight="1">
      <c r="A19" s="634"/>
      <c r="B19" s="641"/>
      <c r="C19" s="272" t="str">
        <f>IF(Z5="","",Z5)</f>
        <v/>
      </c>
      <c r="D19" s="270" t="str">
        <f>Y5</f>
        <v>－</v>
      </c>
      <c r="E19" s="273" t="str">
        <f>IF(X5="","",X5)</f>
        <v/>
      </c>
      <c r="F19" s="272" t="str">
        <f>IF(Z7="","",Z7)</f>
        <v/>
      </c>
      <c r="G19" s="270" t="str">
        <f>Y7</f>
        <v>－</v>
      </c>
      <c r="H19" s="273" t="str">
        <f>IF(X7="","",X7)</f>
        <v/>
      </c>
      <c r="I19" s="272" t="str">
        <f>IF(Z9="","",Z9)</f>
        <v/>
      </c>
      <c r="J19" s="270" t="str">
        <f>Y9</f>
        <v>－</v>
      </c>
      <c r="K19" s="273" t="str">
        <f>IF(X9="","",X9)</f>
        <v/>
      </c>
      <c r="L19" s="272" t="str">
        <f>IF(Z11="","",Z11)</f>
        <v/>
      </c>
      <c r="M19" s="270" t="str">
        <f>Y11</f>
        <v>－</v>
      </c>
      <c r="N19" s="273" t="str">
        <f>IF(X11="","",X11)</f>
        <v/>
      </c>
      <c r="O19" s="272" t="str">
        <f>IF(Z13="","",Z13)</f>
        <v/>
      </c>
      <c r="P19" s="270" t="str">
        <f>Y13</f>
        <v>－</v>
      </c>
      <c r="Q19" s="273" t="str">
        <f>IF(X13="","",X13)</f>
        <v/>
      </c>
      <c r="R19" s="272" t="str">
        <f>IF(Z15="","",Z15)</f>
        <v/>
      </c>
      <c r="S19" s="270" t="str">
        <f>Y15</f>
        <v>－</v>
      </c>
      <c r="T19" s="273" t="str">
        <f>IF(X15="","",X15)</f>
        <v/>
      </c>
      <c r="U19" s="272" t="str">
        <f>IF(Z17="","",Z17)</f>
        <v/>
      </c>
      <c r="V19" s="270" t="str">
        <f>Y17</f>
        <v>－</v>
      </c>
      <c r="W19" s="273" t="str">
        <f>IF(X17="","",X17)</f>
        <v/>
      </c>
      <c r="X19" s="642"/>
      <c r="Y19" s="642"/>
      <c r="Z19" s="642"/>
      <c r="AA19" s="136"/>
      <c r="AB19" s="270" t="s">
        <v>28</v>
      </c>
      <c r="AC19" s="138"/>
      <c r="AD19" s="136"/>
      <c r="AE19" s="270" t="s">
        <v>28</v>
      </c>
      <c r="AF19" s="138"/>
      <c r="AG19" s="136"/>
      <c r="AH19" s="270" t="s">
        <v>28</v>
      </c>
      <c r="AI19" s="138"/>
      <c r="AJ19" s="136"/>
      <c r="AK19" s="270" t="s">
        <v>28</v>
      </c>
      <c r="AL19" s="138"/>
      <c r="AM19" s="136"/>
      <c r="AN19" s="270" t="s">
        <v>28</v>
      </c>
      <c r="AO19" s="138"/>
      <c r="AP19" s="136"/>
      <c r="AQ19" s="270" t="s">
        <v>28</v>
      </c>
      <c r="AR19" s="138"/>
      <c r="AS19" s="136"/>
      <c r="AT19" s="270" t="s">
        <v>28</v>
      </c>
      <c r="AU19" s="138"/>
      <c r="AV19" s="647"/>
      <c r="AW19" s="649"/>
      <c r="AX19" s="649"/>
      <c r="AY19" s="649"/>
      <c r="AZ19" s="650"/>
      <c r="BA19" s="650"/>
      <c r="BB19" s="650"/>
      <c r="BC19" s="651"/>
    </row>
    <row r="20" spans="1:55" ht="33.75" customHeight="1">
      <c r="A20" s="634">
        <v>9</v>
      </c>
      <c r="B20" s="641"/>
      <c r="C20" s="271" t="str">
        <f>IF(AA4="","",AA4)</f>
        <v>/</v>
      </c>
      <c r="D20" s="643" t="str">
        <f>IF(C21&gt;E21,"○",IF(C21&lt;E21,"●",IF(C21=E21,"","△")))</f>
        <v/>
      </c>
      <c r="E20" s="644"/>
      <c r="F20" s="271" t="str">
        <f>IF(AA6="","",AA6)</f>
        <v/>
      </c>
      <c r="G20" s="643" t="str">
        <f>IF(F21&gt;H21,"○",IF(F21&lt;H21,"●",IF(F21=H21,"","△")))</f>
        <v/>
      </c>
      <c r="H20" s="644"/>
      <c r="I20" s="271" t="str">
        <f>IF(AA8="","",AA8)</f>
        <v/>
      </c>
      <c r="J20" s="643" t="str">
        <f>IF(I21&gt;K21,"○",IF(I21&lt;K21,"●",IF(I21=K21,"","△")))</f>
        <v/>
      </c>
      <c r="K20" s="644"/>
      <c r="L20" s="271" t="str">
        <f>IF(AA10="","",AA10)</f>
        <v/>
      </c>
      <c r="M20" s="643" t="str">
        <f>IF(L21&gt;N21,"○",IF(L21&lt;N21,"●",IF(L21=N21,"","△")))</f>
        <v/>
      </c>
      <c r="N20" s="644"/>
      <c r="O20" s="271" t="str">
        <f>IF(AA12="","",AA12)</f>
        <v/>
      </c>
      <c r="P20" s="643" t="str">
        <f>IF(O21&gt;Q21,"○",IF(O21&lt;Q21,"●",IF(O21=Q21,"","△")))</f>
        <v/>
      </c>
      <c r="Q20" s="644"/>
      <c r="R20" s="271" t="str">
        <f>IF(AA14="","",AA14)</f>
        <v>/</v>
      </c>
      <c r="S20" s="643" t="str">
        <f>IF(R21&gt;T21,"○",IF(R21&lt;T21,"●",IF(R21=T21,"","△")))</f>
        <v/>
      </c>
      <c r="T20" s="644"/>
      <c r="U20" s="271" t="str">
        <f>IF(AA16="","",AA16)</f>
        <v>/</v>
      </c>
      <c r="V20" s="643" t="str">
        <f>IF(U21&gt;W21,"○",IF(U21&lt;W21,"●",IF(U21=W21,"","△")))</f>
        <v/>
      </c>
      <c r="W20" s="644"/>
      <c r="X20" s="271" t="str">
        <f>IF(AA18="","",AA18)</f>
        <v>/</v>
      </c>
      <c r="Y20" s="643" t="str">
        <f>IF(X21&gt;Z21,"○",IF(X21&lt;Z21,"●",IF(X21=Z21,"","△")))</f>
        <v/>
      </c>
      <c r="Z20" s="644"/>
      <c r="AA20" s="642"/>
      <c r="AB20" s="642"/>
      <c r="AC20" s="642"/>
      <c r="AD20" s="195" t="s">
        <v>109</v>
      </c>
      <c r="AE20" s="643" t="str">
        <f>IF(AD21&gt;AF21,"○",IF(AD21&lt;AF21,"●",IF(AD21="","","△")))</f>
        <v/>
      </c>
      <c r="AF20" s="644"/>
      <c r="AG20" s="195" t="s">
        <v>109</v>
      </c>
      <c r="AH20" s="643" t="str">
        <f>IF(AG21&gt;AI21,"○",IF(AG21&lt;AI21,"●",IF(AG21="","","△")))</f>
        <v/>
      </c>
      <c r="AI20" s="644"/>
      <c r="AJ20" s="195" t="s">
        <v>109</v>
      </c>
      <c r="AK20" s="643" t="str">
        <f>IF(AJ21&gt;AL21,"○",IF(AJ21&lt;AL21,"●",IF(AJ21="","","△")))</f>
        <v/>
      </c>
      <c r="AL20" s="644"/>
      <c r="AM20" s="195" t="s">
        <v>109</v>
      </c>
      <c r="AN20" s="643" t="str">
        <f>IF(AM21&gt;AO21,"○",IF(AM21&lt;AO21,"●",IF(AM21="","","△")))</f>
        <v/>
      </c>
      <c r="AO20" s="644"/>
      <c r="AP20" s="195" t="s">
        <v>109</v>
      </c>
      <c r="AQ20" s="643" t="str">
        <f>IF(AP21&gt;AR21,"○",IF(AP21&lt;AR21,"●",IF(AP21="","","△")))</f>
        <v/>
      </c>
      <c r="AR20" s="644"/>
      <c r="AS20" s="195" t="s">
        <v>109</v>
      </c>
      <c r="AT20" s="643" t="str">
        <f>IF(AS21&gt;AU21,"○",IF(AS21&lt;AU21,"●",IF(AS21="","","△")))</f>
        <v/>
      </c>
      <c r="AU20" s="644"/>
      <c r="AV20" s="647"/>
      <c r="AW20" s="649"/>
      <c r="AX20" s="649"/>
      <c r="AY20" s="649"/>
      <c r="AZ20" s="650"/>
      <c r="BA20" s="650"/>
      <c r="BB20" s="650"/>
      <c r="BC20" s="651"/>
    </row>
    <row r="21" spans="1:55" ht="33.75" customHeight="1">
      <c r="A21" s="634"/>
      <c r="B21" s="641"/>
      <c r="C21" s="272" t="str">
        <f>IF(AC5="","",AC5)</f>
        <v/>
      </c>
      <c r="D21" s="270" t="str">
        <f>AB5</f>
        <v>－</v>
      </c>
      <c r="E21" s="273" t="str">
        <f>IF(AA5="","",AA5)</f>
        <v/>
      </c>
      <c r="F21" s="272" t="str">
        <f>IF(AC7="","",AC7)</f>
        <v/>
      </c>
      <c r="G21" s="270" t="str">
        <f>AB7</f>
        <v>－</v>
      </c>
      <c r="H21" s="273" t="str">
        <f>IF(AA7="","",AA7)</f>
        <v/>
      </c>
      <c r="I21" s="272" t="str">
        <f>IF(AC9="","",AC9)</f>
        <v/>
      </c>
      <c r="J21" s="270" t="str">
        <f>AB9</f>
        <v>－</v>
      </c>
      <c r="K21" s="273" t="str">
        <f>IF(AA9="","",AA9)</f>
        <v/>
      </c>
      <c r="L21" s="272" t="str">
        <f>IF(AC11="","",AC11)</f>
        <v/>
      </c>
      <c r="M21" s="270" t="str">
        <f>AB11</f>
        <v>－</v>
      </c>
      <c r="N21" s="273" t="str">
        <f>IF(AA11="","",AA11)</f>
        <v/>
      </c>
      <c r="O21" s="272" t="str">
        <f>IF(AC13="","",AC13)</f>
        <v/>
      </c>
      <c r="P21" s="270" t="str">
        <f>AB13</f>
        <v>－</v>
      </c>
      <c r="Q21" s="273" t="str">
        <f>IF(AA13="","",AA13)</f>
        <v/>
      </c>
      <c r="R21" s="272" t="str">
        <f>IF(AC15="","",AC15)</f>
        <v/>
      </c>
      <c r="S21" s="270" t="str">
        <f>AB15</f>
        <v>－</v>
      </c>
      <c r="T21" s="273" t="str">
        <f>IF(AA15="","",AA15)</f>
        <v/>
      </c>
      <c r="U21" s="272" t="str">
        <f>IF(AC17="","",AC17)</f>
        <v/>
      </c>
      <c r="V21" s="270" t="str">
        <f>AB17</f>
        <v>－</v>
      </c>
      <c r="W21" s="273" t="str">
        <f>IF(AA17="","",AA17)</f>
        <v/>
      </c>
      <c r="X21" s="272" t="str">
        <f>IF(AC19="","",AC19)</f>
        <v/>
      </c>
      <c r="Y21" s="270" t="str">
        <f>AB19</f>
        <v>－</v>
      </c>
      <c r="Z21" s="273" t="str">
        <f>IF(AA19="","",AA19)</f>
        <v/>
      </c>
      <c r="AA21" s="642"/>
      <c r="AB21" s="642"/>
      <c r="AC21" s="642"/>
      <c r="AD21" s="136"/>
      <c r="AE21" s="270" t="s">
        <v>28</v>
      </c>
      <c r="AF21" s="138"/>
      <c r="AG21" s="136"/>
      <c r="AH21" s="270" t="s">
        <v>28</v>
      </c>
      <c r="AI21" s="138"/>
      <c r="AJ21" s="136"/>
      <c r="AK21" s="270" t="s">
        <v>28</v>
      </c>
      <c r="AL21" s="138"/>
      <c r="AM21" s="136"/>
      <c r="AN21" s="270" t="s">
        <v>28</v>
      </c>
      <c r="AO21" s="138"/>
      <c r="AP21" s="136"/>
      <c r="AQ21" s="270" t="s">
        <v>28</v>
      </c>
      <c r="AR21" s="138"/>
      <c r="AS21" s="136"/>
      <c r="AT21" s="270" t="s">
        <v>28</v>
      </c>
      <c r="AU21" s="138"/>
      <c r="AV21" s="647"/>
      <c r="AW21" s="649"/>
      <c r="AX21" s="649"/>
      <c r="AY21" s="649"/>
      <c r="AZ21" s="650"/>
      <c r="BA21" s="650"/>
      <c r="BB21" s="650"/>
      <c r="BC21" s="651"/>
    </row>
    <row r="22" spans="1:55" ht="33.75" customHeight="1">
      <c r="A22" s="634">
        <v>10</v>
      </c>
      <c r="B22" s="641"/>
      <c r="C22" s="271" t="str">
        <f>IF(AD4="","",AD4)</f>
        <v>/</v>
      </c>
      <c r="D22" s="643" t="str">
        <f>IF(C23&gt;E23,"○",IF(C23&lt;E23,"●",IF(C23=E23,"","△")))</f>
        <v/>
      </c>
      <c r="E22" s="644"/>
      <c r="F22" s="271" t="str">
        <f>IF(AD6="","",AD6)</f>
        <v>/</v>
      </c>
      <c r="G22" s="643" t="str">
        <f>IF(F23&gt;H23,"○",IF(F23&lt;H23,"●",IF(F23=H23,"","△")))</f>
        <v/>
      </c>
      <c r="H22" s="644"/>
      <c r="I22" s="271" t="str">
        <f>IF(AD8="","",AD8)</f>
        <v>/</v>
      </c>
      <c r="J22" s="643" t="str">
        <f>IF(I23&gt;K23,"○",IF(I23&lt;K23,"●",IF(I23=K23,"","△")))</f>
        <v/>
      </c>
      <c r="K22" s="644"/>
      <c r="L22" s="271" t="str">
        <f>IF(AD10="","",AD10)</f>
        <v>/</v>
      </c>
      <c r="M22" s="643" t="str">
        <f>IF(L23&gt;N23,"○",IF(L23&lt;N23,"●",IF(L23=N23,"","△")))</f>
        <v/>
      </c>
      <c r="N22" s="644"/>
      <c r="O22" s="271" t="str">
        <f>IF(AD12="","",AD12)</f>
        <v>/</v>
      </c>
      <c r="P22" s="643" t="str">
        <f>IF(O23&gt;Q23,"○",IF(O23&lt;Q23,"●",IF(O23=Q23,"","△")))</f>
        <v/>
      </c>
      <c r="Q22" s="644"/>
      <c r="R22" s="271" t="str">
        <f>IF(AD14="","",AD14)</f>
        <v>/</v>
      </c>
      <c r="S22" s="643" t="str">
        <f>IF(R23&gt;T23,"○",IF(R23&lt;T23,"●",IF(R23=T23,"","△")))</f>
        <v/>
      </c>
      <c r="T22" s="644"/>
      <c r="U22" s="271" t="str">
        <f>IF(AD16="","",AD16)</f>
        <v>/</v>
      </c>
      <c r="V22" s="643" t="str">
        <f>IF(U23&gt;W23,"○",IF(U23&lt;W23,"●",IF(U23=W23,"","△")))</f>
        <v/>
      </c>
      <c r="W22" s="644"/>
      <c r="X22" s="271" t="str">
        <f>IF(AD18="","",AD18)</f>
        <v>/</v>
      </c>
      <c r="Y22" s="643" t="str">
        <f>IF(X23&gt;Z23,"○",IF(X23&lt;Z23,"●",IF(X23=Z23,"","△")))</f>
        <v/>
      </c>
      <c r="Z22" s="644"/>
      <c r="AA22" s="271" t="str">
        <f>IF(AD20="","",AD20)</f>
        <v>/</v>
      </c>
      <c r="AB22" s="643" t="str">
        <f>IF(AA23&gt;AC23,"○",IF(AA23&lt;AC23,"●",IF(AA23=AC23,"","△")))</f>
        <v/>
      </c>
      <c r="AC22" s="644"/>
      <c r="AD22" s="642"/>
      <c r="AE22" s="642"/>
      <c r="AF22" s="642"/>
      <c r="AG22" s="195" t="s">
        <v>109</v>
      </c>
      <c r="AH22" s="643" t="str">
        <f>IF(AG23&gt;AI23,"○",IF(AG23&lt;AI23,"●",IF(AG23="","","△")))</f>
        <v/>
      </c>
      <c r="AI22" s="644"/>
      <c r="AJ22" s="195" t="s">
        <v>109</v>
      </c>
      <c r="AK22" s="643" t="str">
        <f>IF(AJ23&gt;AL23,"○",IF(AJ23&lt;AL23,"●",IF(AJ23="","","△")))</f>
        <v/>
      </c>
      <c r="AL22" s="644"/>
      <c r="AM22" s="195" t="s">
        <v>109</v>
      </c>
      <c r="AN22" s="643" t="str">
        <f>IF(AM23&gt;AO23,"○",IF(AM23&lt;AO23,"●",IF(AM23="","","△")))</f>
        <v/>
      </c>
      <c r="AO22" s="644"/>
      <c r="AP22" s="195" t="s">
        <v>109</v>
      </c>
      <c r="AQ22" s="643" t="str">
        <f>IF(AP23&gt;AR23,"○",IF(AP23&lt;AR23,"●",IF(AP23="","","△")))</f>
        <v/>
      </c>
      <c r="AR22" s="644"/>
      <c r="AS22" s="195" t="s">
        <v>109</v>
      </c>
      <c r="AT22" s="643" t="str">
        <f>IF(AS23&gt;AU23,"○",IF(AS23&lt;AU23,"●",IF(AS23="","","△")))</f>
        <v/>
      </c>
      <c r="AU22" s="644"/>
      <c r="AV22" s="647"/>
      <c r="AW22" s="649"/>
      <c r="AX22" s="649"/>
      <c r="AY22" s="649"/>
      <c r="AZ22" s="650"/>
      <c r="BA22" s="650"/>
      <c r="BB22" s="650"/>
      <c r="BC22" s="651"/>
    </row>
    <row r="23" spans="1:55" ht="33.75" customHeight="1">
      <c r="A23" s="634"/>
      <c r="B23" s="641"/>
      <c r="C23" s="272" t="str">
        <f>IF(AF5="","",AF5)</f>
        <v/>
      </c>
      <c r="D23" s="270" t="str">
        <f>AE5</f>
        <v>－</v>
      </c>
      <c r="E23" s="273" t="str">
        <f>IF(AD5="","",AD5)</f>
        <v/>
      </c>
      <c r="F23" s="272" t="str">
        <f>IF(AF7="","",AF7)</f>
        <v/>
      </c>
      <c r="G23" s="270" t="str">
        <f>AE7</f>
        <v>－</v>
      </c>
      <c r="H23" s="273" t="str">
        <f>IF(AD7="","",AD7)</f>
        <v/>
      </c>
      <c r="I23" s="272" t="str">
        <f>IF(AF9="","",AF9)</f>
        <v/>
      </c>
      <c r="J23" s="270" t="str">
        <f>AE9</f>
        <v>－</v>
      </c>
      <c r="K23" s="273" t="str">
        <f>IF(AD9="","",AD9)</f>
        <v/>
      </c>
      <c r="L23" s="272" t="str">
        <f>IF(AF11="","",AF11)</f>
        <v/>
      </c>
      <c r="M23" s="270" t="str">
        <f>AE11</f>
        <v>－</v>
      </c>
      <c r="N23" s="273" t="str">
        <f>IF(AD11="","",AD11)</f>
        <v/>
      </c>
      <c r="O23" s="272" t="str">
        <f>IF(AF13="","",AF13)</f>
        <v/>
      </c>
      <c r="P23" s="270" t="str">
        <f>AE13</f>
        <v>－</v>
      </c>
      <c r="Q23" s="273" t="str">
        <f>IF(AD13="","",AD13)</f>
        <v/>
      </c>
      <c r="R23" s="272" t="str">
        <f>IF(AF15="","",AF15)</f>
        <v/>
      </c>
      <c r="S23" s="270" t="str">
        <f>AE15</f>
        <v>－</v>
      </c>
      <c r="T23" s="273" t="str">
        <f>IF(AD15="","",AD15)</f>
        <v/>
      </c>
      <c r="U23" s="272" t="str">
        <f>IF(AF17="","",AF17)</f>
        <v/>
      </c>
      <c r="V23" s="270" t="str">
        <f>AE17</f>
        <v>－</v>
      </c>
      <c r="W23" s="273" t="str">
        <f>IF(AD17="","",AD17)</f>
        <v/>
      </c>
      <c r="X23" s="272" t="str">
        <f>IF(AF19="","",AF19)</f>
        <v/>
      </c>
      <c r="Y23" s="270" t="str">
        <f>AE19</f>
        <v>－</v>
      </c>
      <c r="Z23" s="273" t="str">
        <f>IF(AD19="","",AD19)</f>
        <v/>
      </c>
      <c r="AA23" s="272" t="str">
        <f>IF(AF21="","",AF21)</f>
        <v/>
      </c>
      <c r="AB23" s="270" t="str">
        <f>AE21</f>
        <v>－</v>
      </c>
      <c r="AC23" s="273" t="str">
        <f>IF(AD21="","",AD21)</f>
        <v/>
      </c>
      <c r="AD23" s="642"/>
      <c r="AE23" s="642"/>
      <c r="AF23" s="642"/>
      <c r="AG23" s="136"/>
      <c r="AH23" s="270" t="s">
        <v>28</v>
      </c>
      <c r="AI23" s="138"/>
      <c r="AJ23" s="136"/>
      <c r="AK23" s="270" t="s">
        <v>28</v>
      </c>
      <c r="AL23" s="138"/>
      <c r="AM23" s="136"/>
      <c r="AN23" s="270" t="s">
        <v>28</v>
      </c>
      <c r="AO23" s="138"/>
      <c r="AP23" s="136"/>
      <c r="AQ23" s="270" t="s">
        <v>28</v>
      </c>
      <c r="AR23" s="138"/>
      <c r="AS23" s="136"/>
      <c r="AT23" s="270" t="s">
        <v>28</v>
      </c>
      <c r="AU23" s="138"/>
      <c r="AV23" s="647"/>
      <c r="AW23" s="649"/>
      <c r="AX23" s="649"/>
      <c r="AY23" s="649"/>
      <c r="AZ23" s="650"/>
      <c r="BA23" s="650"/>
      <c r="BB23" s="650"/>
      <c r="BC23" s="651"/>
    </row>
    <row r="24" spans="1:55" ht="33.75" customHeight="1">
      <c r="A24" s="634">
        <v>11</v>
      </c>
      <c r="B24" s="654"/>
      <c r="C24" s="271" t="str">
        <f>IF(AG4="","",AG4)</f>
        <v>/</v>
      </c>
      <c r="D24" s="643" t="str">
        <f>IF(C25&gt;E25,"○",IF(C25&lt;E25,"●",IF(C25=E25,"","△")))</f>
        <v/>
      </c>
      <c r="E24" s="644"/>
      <c r="F24" s="271" t="str">
        <f>IF(AG6="","",AG6)</f>
        <v>/</v>
      </c>
      <c r="G24" s="643" t="str">
        <f>IF(F25&gt;H25,"○",IF(F25&lt;H25,"●",IF(F25=H25,"","△")))</f>
        <v/>
      </c>
      <c r="H24" s="644"/>
      <c r="I24" s="271" t="str">
        <f>IF(AG8="","",AG8)</f>
        <v>/</v>
      </c>
      <c r="J24" s="643" t="str">
        <f>IF(I25&gt;K25,"○",IF(I25&lt;K25,"●",IF(I25=K25,"","△")))</f>
        <v/>
      </c>
      <c r="K24" s="644"/>
      <c r="L24" s="271" t="str">
        <f>IF(AG10="","",AG10)</f>
        <v>/</v>
      </c>
      <c r="M24" s="643" t="str">
        <f>IF(L25&gt;N25,"○",IF(L25&lt;N25,"●",IF(L25=N25,"","△")))</f>
        <v/>
      </c>
      <c r="N24" s="644"/>
      <c r="O24" s="271" t="str">
        <f>IF(AG12="","",AG12)</f>
        <v>/</v>
      </c>
      <c r="P24" s="643" t="str">
        <f>IF(O25&gt;Q25,"○",IF(O25&lt;Q25,"●",IF(O25=Q25,"","△")))</f>
        <v/>
      </c>
      <c r="Q24" s="644"/>
      <c r="R24" s="271" t="str">
        <f>IF(AG14="","",AG14)</f>
        <v>/</v>
      </c>
      <c r="S24" s="643" t="str">
        <f>IF(R25&gt;T25,"○",IF(R25&lt;T25,"●",IF(R25=T25,"","△")))</f>
        <v/>
      </c>
      <c r="T24" s="644"/>
      <c r="U24" s="271" t="str">
        <f>IF(AG16="","",AG16)</f>
        <v>/</v>
      </c>
      <c r="V24" s="643" t="str">
        <f>IF(U25&gt;W25,"○",IF(U25&lt;W25,"●",IF(U25=W25,"","△")))</f>
        <v/>
      </c>
      <c r="W24" s="644"/>
      <c r="X24" s="271" t="str">
        <f>IF(AG18="","",AG18)</f>
        <v>/</v>
      </c>
      <c r="Y24" s="643" t="str">
        <f>IF(X25&gt;Z25,"○",IF(X25&lt;Z25,"●",IF(X25=Z25,"","△")))</f>
        <v/>
      </c>
      <c r="Z24" s="644"/>
      <c r="AA24" s="271" t="str">
        <f>IF(AG20="","",AG20)</f>
        <v>/</v>
      </c>
      <c r="AB24" s="643" t="str">
        <f>IF(AA25&gt;AC25,"○",IF(AA25&lt;AC25,"●",IF(AA25=AC25,"","△")))</f>
        <v/>
      </c>
      <c r="AC24" s="644"/>
      <c r="AD24" s="271" t="str">
        <f>IF(AG22="","",AG22)</f>
        <v>/</v>
      </c>
      <c r="AE24" s="643" t="str">
        <f>IF(AD25&gt;AF25,"○",IF(AD25&lt;AF25,"●",IF(AD25=AF25,"","△")))</f>
        <v/>
      </c>
      <c r="AF24" s="644"/>
      <c r="AG24" s="642"/>
      <c r="AH24" s="642"/>
      <c r="AI24" s="642"/>
      <c r="AJ24" s="195" t="s">
        <v>109</v>
      </c>
      <c r="AK24" s="643" t="str">
        <f>IF(AJ25&gt;AL25,"○",IF(AJ25&lt;AL25,"●",IF(AJ25="","","△")))</f>
        <v/>
      </c>
      <c r="AL24" s="644"/>
      <c r="AM24" s="195" t="s">
        <v>109</v>
      </c>
      <c r="AN24" s="643" t="str">
        <f>IF(AM25&gt;AO25,"○",IF(AM25&lt;AO25,"●",IF(AM25="","","△")))</f>
        <v/>
      </c>
      <c r="AO24" s="644"/>
      <c r="AP24" s="195" t="s">
        <v>109</v>
      </c>
      <c r="AQ24" s="643" t="str">
        <f>IF(AP25&gt;AR25,"○",IF(AP25&lt;AR25,"●",IF(AP25="","","△")))</f>
        <v/>
      </c>
      <c r="AR24" s="644"/>
      <c r="AS24" s="195" t="s">
        <v>109</v>
      </c>
      <c r="AT24" s="643" t="str">
        <f>IF(AS25&gt;AU25,"○",IF(AS25&lt;AU25,"●",IF(AS25="","","△")))</f>
        <v/>
      </c>
      <c r="AU24" s="644"/>
      <c r="AV24" s="647"/>
      <c r="AW24" s="649"/>
      <c r="AX24" s="649"/>
      <c r="AY24" s="649"/>
      <c r="AZ24" s="650"/>
      <c r="BA24" s="650"/>
      <c r="BB24" s="650"/>
      <c r="BC24" s="651"/>
    </row>
    <row r="25" spans="1:55" ht="33.75" customHeight="1">
      <c r="A25" s="634"/>
      <c r="B25" s="655"/>
      <c r="C25" s="272" t="str">
        <f>IF(AI5="","",AI5)</f>
        <v/>
      </c>
      <c r="D25" s="270" t="str">
        <f>AH5</f>
        <v>－</v>
      </c>
      <c r="E25" s="273" t="str">
        <f>IF(AG5="","",AG5)</f>
        <v/>
      </c>
      <c r="F25" s="272" t="str">
        <f>IF(AI7="","",AI7)</f>
        <v/>
      </c>
      <c r="G25" s="270" t="str">
        <f>AH7</f>
        <v>－</v>
      </c>
      <c r="H25" s="273" t="str">
        <f>IF(AG7="","",AG7)</f>
        <v/>
      </c>
      <c r="I25" s="272" t="str">
        <f>IF(AI9="","",AI9)</f>
        <v/>
      </c>
      <c r="J25" s="270" t="str">
        <f>AH9</f>
        <v>－</v>
      </c>
      <c r="K25" s="273" t="str">
        <f>IF(AG9="","",AG9)</f>
        <v/>
      </c>
      <c r="L25" s="272" t="str">
        <f>IF(AI11="","",AI11)</f>
        <v/>
      </c>
      <c r="M25" s="270" t="str">
        <f>AH11</f>
        <v>－</v>
      </c>
      <c r="N25" s="273" t="str">
        <f>IF(AG11="","",AG11)</f>
        <v/>
      </c>
      <c r="O25" s="272" t="str">
        <f>IF(AI13="","",AI13)</f>
        <v/>
      </c>
      <c r="P25" s="270" t="str">
        <f>AH13</f>
        <v>－</v>
      </c>
      <c r="Q25" s="273" t="str">
        <f>IF(AG13="","",AG13)</f>
        <v/>
      </c>
      <c r="R25" s="272" t="str">
        <f>IF(AI15="","",AI15)</f>
        <v/>
      </c>
      <c r="S25" s="270" t="str">
        <f>AH15</f>
        <v>－</v>
      </c>
      <c r="T25" s="273" t="str">
        <f>IF(AG15="","",AG15)</f>
        <v/>
      </c>
      <c r="U25" s="272" t="str">
        <f>IF(AI17="","",AI17)</f>
        <v/>
      </c>
      <c r="V25" s="270" t="str">
        <f>AH17</f>
        <v>－</v>
      </c>
      <c r="W25" s="273" t="str">
        <f>IF(AG17="","",AG17)</f>
        <v/>
      </c>
      <c r="X25" s="272" t="str">
        <f>IF(AI19="","",AI19)</f>
        <v/>
      </c>
      <c r="Y25" s="270" t="str">
        <f>AH19</f>
        <v>－</v>
      </c>
      <c r="Z25" s="273" t="str">
        <f>IF(AG19="","",AG19)</f>
        <v/>
      </c>
      <c r="AA25" s="272" t="str">
        <f>IF(AI21="","",AI21)</f>
        <v/>
      </c>
      <c r="AB25" s="270" t="str">
        <f>AH21</f>
        <v>－</v>
      </c>
      <c r="AC25" s="273" t="str">
        <f>IF(AG21="","",AG21)</f>
        <v/>
      </c>
      <c r="AD25" s="272" t="str">
        <f>IF(AI23="","",AI23)</f>
        <v/>
      </c>
      <c r="AE25" s="270" t="str">
        <f>AH23</f>
        <v>－</v>
      </c>
      <c r="AF25" s="273" t="str">
        <f>IF(AG23="","",AG23)</f>
        <v/>
      </c>
      <c r="AG25" s="642"/>
      <c r="AH25" s="642"/>
      <c r="AI25" s="642"/>
      <c r="AJ25" s="136"/>
      <c r="AK25" s="270" t="s">
        <v>28</v>
      </c>
      <c r="AL25" s="138"/>
      <c r="AM25" s="136"/>
      <c r="AN25" s="270" t="s">
        <v>28</v>
      </c>
      <c r="AO25" s="138"/>
      <c r="AP25" s="136"/>
      <c r="AQ25" s="270" t="s">
        <v>28</v>
      </c>
      <c r="AR25" s="138"/>
      <c r="AS25" s="136"/>
      <c r="AT25" s="270" t="s">
        <v>28</v>
      </c>
      <c r="AU25" s="138"/>
      <c r="AV25" s="647"/>
      <c r="AW25" s="649"/>
      <c r="AX25" s="649"/>
      <c r="AY25" s="649"/>
      <c r="AZ25" s="650"/>
      <c r="BA25" s="650"/>
      <c r="BB25" s="650"/>
      <c r="BC25" s="651"/>
    </row>
    <row r="26" spans="1:55" ht="33.75" customHeight="1">
      <c r="A26" s="634">
        <v>12</v>
      </c>
      <c r="B26" s="654"/>
      <c r="C26" s="271" t="str">
        <f>IF(AJ4="","",AJ4)</f>
        <v>/</v>
      </c>
      <c r="D26" s="643" t="str">
        <f>IF(C27&gt;E27,"○",IF(C27&lt;E27,"●",IF(C27=E27,"","△")))</f>
        <v/>
      </c>
      <c r="E26" s="644"/>
      <c r="F26" s="271" t="str">
        <f>IF(AJ6="","",AJ6)</f>
        <v>/</v>
      </c>
      <c r="G26" s="643" t="str">
        <f>IF(F27&gt;H27,"○",IF(F27&lt;H27,"●",IF(F27=H27,"","△")))</f>
        <v/>
      </c>
      <c r="H26" s="644"/>
      <c r="I26" s="271" t="str">
        <f>IF(AJ8="","",AJ8)</f>
        <v>/</v>
      </c>
      <c r="J26" s="643" t="str">
        <f>IF(I27&gt;K27,"○",IF(I27&lt;K27,"●",IF(I27=K27,"","△")))</f>
        <v/>
      </c>
      <c r="K26" s="644"/>
      <c r="L26" s="271" t="str">
        <f>IF(AJ10="","",AJ10)</f>
        <v>/</v>
      </c>
      <c r="M26" s="643" t="str">
        <f>IF(L27&gt;N27,"○",IF(L27&lt;N27,"●",IF(L27=N27,"","△")))</f>
        <v/>
      </c>
      <c r="N26" s="644"/>
      <c r="O26" s="271" t="str">
        <f>IF(AJ12="","",AJ12)</f>
        <v>/</v>
      </c>
      <c r="P26" s="643" t="str">
        <f>IF(O27&gt;Q27,"○",IF(O27&lt;Q27,"●",IF(O27=Q27,"","△")))</f>
        <v/>
      </c>
      <c r="Q26" s="644"/>
      <c r="R26" s="271" t="str">
        <f>IF(AJ14="","",AJ14)</f>
        <v>/</v>
      </c>
      <c r="S26" s="643" t="str">
        <f>IF(R27&gt;T27,"○",IF(R27&lt;T27,"●",IF(R27=T27,"","△")))</f>
        <v/>
      </c>
      <c r="T26" s="644"/>
      <c r="U26" s="271" t="str">
        <f>IF(AJ16="","",AJ16)</f>
        <v>/</v>
      </c>
      <c r="V26" s="643" t="str">
        <f>IF(U27&gt;W27,"○",IF(U27&lt;W27,"●",IF(U27=W27,"","△")))</f>
        <v/>
      </c>
      <c r="W26" s="644"/>
      <c r="X26" s="271" t="str">
        <f>IF(AJ18="","",AJ18)</f>
        <v>/</v>
      </c>
      <c r="Y26" s="643" t="str">
        <f>IF(X27&gt;Z27,"○",IF(X27&lt;Z27,"●",IF(X27=Z27,"","△")))</f>
        <v/>
      </c>
      <c r="Z26" s="644"/>
      <c r="AA26" s="271" t="str">
        <f>IF(AJ20="","",AJ20)</f>
        <v>/</v>
      </c>
      <c r="AB26" s="643" t="str">
        <f>IF(AA27&gt;AC27,"○",IF(AA27&lt;AC27,"●",IF(AA27=AC27,"","△")))</f>
        <v/>
      </c>
      <c r="AC26" s="644"/>
      <c r="AD26" s="271" t="str">
        <f>IF(AJ22="","",AJ22)</f>
        <v>/</v>
      </c>
      <c r="AE26" s="643" t="str">
        <f>IF(AD27&gt;AF27,"○",IF(AD27&lt;AF27,"●",IF(AD27=AF27,"","△")))</f>
        <v/>
      </c>
      <c r="AF26" s="644"/>
      <c r="AG26" s="271" t="str">
        <f>IF(AJ24="","",AJ24)</f>
        <v>/</v>
      </c>
      <c r="AH26" s="643" t="str">
        <f>IF(AG27&gt;AI27,"○",IF(AG27&lt;AI27,"●",IF(AG27=AI27,"","△")))</f>
        <v/>
      </c>
      <c r="AI26" s="644"/>
      <c r="AJ26" s="642"/>
      <c r="AK26" s="642"/>
      <c r="AL26" s="642"/>
      <c r="AM26" s="195" t="s">
        <v>109</v>
      </c>
      <c r="AN26" s="643" t="str">
        <f>IF(AM27&gt;AO27,"○",IF(AM27&lt;AO27,"●",IF(AM27="","","△")))</f>
        <v/>
      </c>
      <c r="AO26" s="644"/>
      <c r="AP26" s="195" t="s">
        <v>109</v>
      </c>
      <c r="AQ26" s="643" t="str">
        <f>IF(AP27&gt;AR27,"○",IF(AP27&lt;AR27,"●",IF(AP27="","","△")))</f>
        <v/>
      </c>
      <c r="AR26" s="644"/>
      <c r="AS26" s="195" t="s">
        <v>109</v>
      </c>
      <c r="AT26" s="643" t="str">
        <f>IF(AS27&gt;AU27,"○",IF(AS27&lt;AU27,"●",IF(AS27="","","△")))</f>
        <v/>
      </c>
      <c r="AU26" s="644"/>
      <c r="AV26" s="647"/>
      <c r="AW26" s="649"/>
      <c r="AX26" s="649"/>
      <c r="AY26" s="649"/>
      <c r="AZ26" s="650"/>
      <c r="BA26" s="650"/>
      <c r="BB26" s="650"/>
      <c r="BC26" s="651"/>
    </row>
    <row r="27" spans="1:55" ht="33.75" customHeight="1">
      <c r="A27" s="634"/>
      <c r="B27" s="655"/>
      <c r="C27" s="272" t="str">
        <f>IF(AL5="","",AL5)</f>
        <v/>
      </c>
      <c r="D27" s="270" t="str">
        <f>AK5</f>
        <v>－</v>
      </c>
      <c r="E27" s="273" t="str">
        <f>IF(AJ5="","",AJ5)</f>
        <v/>
      </c>
      <c r="F27" s="272" t="str">
        <f>IF(AL7="","",AL7)</f>
        <v/>
      </c>
      <c r="G27" s="270" t="str">
        <f>AH7</f>
        <v>－</v>
      </c>
      <c r="H27" s="273" t="str">
        <f>IF(AJ7="","",AJ7)</f>
        <v/>
      </c>
      <c r="I27" s="272" t="str">
        <f>IF(AL9="","",AL9)</f>
        <v/>
      </c>
      <c r="J27" s="270" t="str">
        <f>AK9</f>
        <v>－</v>
      </c>
      <c r="K27" s="273" t="str">
        <f>IF(AJ9="","",AJ9)</f>
        <v/>
      </c>
      <c r="L27" s="272" t="str">
        <f>IF(AL11="","",AL11)</f>
        <v/>
      </c>
      <c r="M27" s="270" t="str">
        <f>AK11</f>
        <v>－</v>
      </c>
      <c r="N27" s="273" t="str">
        <f>IF(AJ11="","",AJ11)</f>
        <v/>
      </c>
      <c r="O27" s="272" t="str">
        <f>IF(AL13="","",AL13)</f>
        <v/>
      </c>
      <c r="P27" s="270" t="str">
        <f>AK13</f>
        <v>－</v>
      </c>
      <c r="Q27" s="273" t="str">
        <f>IF(AJ13="","",AJ13)</f>
        <v/>
      </c>
      <c r="R27" s="272" t="str">
        <f>IF(AL15="","",AL15)</f>
        <v/>
      </c>
      <c r="S27" s="270" t="str">
        <f>AK15</f>
        <v>－</v>
      </c>
      <c r="T27" s="273" t="str">
        <f>IF(AJ15="","",AJ15)</f>
        <v/>
      </c>
      <c r="U27" s="272" t="str">
        <f>IF(AL17="","",AL17)</f>
        <v/>
      </c>
      <c r="V27" s="270" t="str">
        <f>AK17</f>
        <v>－</v>
      </c>
      <c r="W27" s="273" t="str">
        <f>IF(AJ17="","",AJ17)</f>
        <v/>
      </c>
      <c r="X27" s="272" t="str">
        <f>IF(AL19="","",AL19)</f>
        <v/>
      </c>
      <c r="Y27" s="270" t="str">
        <f>AK19</f>
        <v>－</v>
      </c>
      <c r="Z27" s="273" t="str">
        <f>IF(AJ19="","",AJ19)</f>
        <v/>
      </c>
      <c r="AA27" s="272" t="str">
        <f>IF(AL21="","",AL21)</f>
        <v/>
      </c>
      <c r="AB27" s="270" t="str">
        <f>AK21</f>
        <v>－</v>
      </c>
      <c r="AC27" s="273" t="str">
        <f>IF(AJ21="","",AJ21)</f>
        <v/>
      </c>
      <c r="AD27" s="272" t="str">
        <f>IF(AL23="","",AL23)</f>
        <v/>
      </c>
      <c r="AE27" s="270" t="str">
        <f>AK23</f>
        <v>－</v>
      </c>
      <c r="AF27" s="273" t="str">
        <f>IF(AJ23="","",AJ23)</f>
        <v/>
      </c>
      <c r="AG27" s="272" t="str">
        <f>IF(AL25="","",AL25)</f>
        <v/>
      </c>
      <c r="AH27" s="270" t="str">
        <f>AK25</f>
        <v>－</v>
      </c>
      <c r="AI27" s="273" t="str">
        <f>IF(AJ25="","",AJ25)</f>
        <v/>
      </c>
      <c r="AJ27" s="642"/>
      <c r="AK27" s="642"/>
      <c r="AL27" s="642"/>
      <c r="AM27" s="136"/>
      <c r="AN27" s="270" t="s">
        <v>28</v>
      </c>
      <c r="AO27" s="138"/>
      <c r="AP27" s="136"/>
      <c r="AQ27" s="270" t="s">
        <v>28</v>
      </c>
      <c r="AR27" s="138"/>
      <c r="AS27" s="136"/>
      <c r="AT27" s="270" t="s">
        <v>28</v>
      </c>
      <c r="AU27" s="138"/>
      <c r="AV27" s="647"/>
      <c r="AW27" s="649"/>
      <c r="AX27" s="649"/>
      <c r="AY27" s="649"/>
      <c r="AZ27" s="650"/>
      <c r="BA27" s="650"/>
      <c r="BB27" s="650"/>
      <c r="BC27" s="651"/>
    </row>
    <row r="28" spans="1:55" ht="33.75" customHeight="1">
      <c r="A28" s="634">
        <v>13</v>
      </c>
      <c r="B28" s="641"/>
      <c r="C28" s="271" t="str">
        <f>IF(AM4="","",AM4)</f>
        <v>/</v>
      </c>
      <c r="D28" s="643" t="str">
        <f>IF(C29&gt;E29,"○",IF(C29&lt;E29,"●",IF(C29=E29,"","△")))</f>
        <v/>
      </c>
      <c r="E28" s="644"/>
      <c r="F28" s="271" t="str">
        <f>IF(AM6="","",AM6)</f>
        <v>/</v>
      </c>
      <c r="G28" s="643" t="str">
        <f>IF(F29&gt;H29,"○",IF(F29&lt;H29,"●",IF(F29=H29,"","△")))</f>
        <v/>
      </c>
      <c r="H28" s="644"/>
      <c r="I28" s="271" t="str">
        <f>IF(AM8="","",AM8)</f>
        <v>/</v>
      </c>
      <c r="J28" s="643" t="str">
        <f>IF(I29&gt;K29,"○",IF(I29&lt;K29,"●",IF(I29=K29,"","△")))</f>
        <v/>
      </c>
      <c r="K28" s="644"/>
      <c r="L28" s="271" t="str">
        <f>IF(AM10="","",AM10)</f>
        <v>/</v>
      </c>
      <c r="M28" s="643" t="str">
        <f>IF(L29&gt;N29,"○",IF(L29&lt;N29,"●",IF(L29=N29,"","△")))</f>
        <v/>
      </c>
      <c r="N28" s="644"/>
      <c r="O28" s="271" t="str">
        <f>IF(AM12="","",AM12)</f>
        <v>/</v>
      </c>
      <c r="P28" s="643" t="str">
        <f>IF(O29&gt;Q29,"○",IF(O29&lt;Q29,"●",IF(O29=Q29,"","△")))</f>
        <v/>
      </c>
      <c r="Q28" s="644"/>
      <c r="R28" s="271" t="str">
        <f>IF(AM14="","",AM14)</f>
        <v>/</v>
      </c>
      <c r="S28" s="643" t="str">
        <f>IF(R29&gt;T29,"○",IF(R29&lt;T29,"●",IF(R29=T29,"","△")))</f>
        <v/>
      </c>
      <c r="T28" s="644"/>
      <c r="U28" s="271" t="str">
        <f>IF(AM16="","",AM16)</f>
        <v>/</v>
      </c>
      <c r="V28" s="643" t="str">
        <f>IF(U29&gt;W29,"○",IF(U29&lt;W29,"●",IF(U29=W29,"","△")))</f>
        <v/>
      </c>
      <c r="W28" s="644"/>
      <c r="X28" s="271" t="str">
        <f>IF(AM18="","",AM18)</f>
        <v>/</v>
      </c>
      <c r="Y28" s="643" t="str">
        <f>IF(X29&gt;Z29,"○",IF(X29&lt;Z29,"●",IF(X29=Z29,"","△")))</f>
        <v/>
      </c>
      <c r="Z28" s="644"/>
      <c r="AA28" s="271" t="str">
        <f>IF(AM20="","",AM20)</f>
        <v>/</v>
      </c>
      <c r="AB28" s="643" t="str">
        <f>IF(AA29&gt;AC29,"○",IF(AA29&lt;AC29,"●",IF(AA29=AC29,"","△")))</f>
        <v/>
      </c>
      <c r="AC28" s="644"/>
      <c r="AD28" s="271" t="str">
        <f>IF(AM22="","",AM22)</f>
        <v>/</v>
      </c>
      <c r="AE28" s="643" t="str">
        <f>IF(AD29&gt;AF29,"○",IF(AD29&lt;AF29,"●",IF(AD29=AF29,"","△")))</f>
        <v/>
      </c>
      <c r="AF28" s="644"/>
      <c r="AG28" s="271" t="str">
        <f>IF(AM24="","",AM24)</f>
        <v>/</v>
      </c>
      <c r="AH28" s="643" t="str">
        <f>IF(AG29&gt;AI29,"○",IF(AG29&lt;AI29,"●",IF(AG29=AI29,"","△")))</f>
        <v/>
      </c>
      <c r="AI28" s="644"/>
      <c r="AJ28" s="271" t="str">
        <f>IF(AM26="","",AM26)</f>
        <v>/</v>
      </c>
      <c r="AK28" s="643" t="str">
        <f>IF(AJ29&gt;AL29,"○",IF(AJ29&lt;AL29,"●",IF(AJ29=AL29,"","△")))</f>
        <v/>
      </c>
      <c r="AL28" s="644"/>
      <c r="AM28" s="642"/>
      <c r="AN28" s="642"/>
      <c r="AO28" s="642"/>
      <c r="AP28" s="195" t="s">
        <v>109</v>
      </c>
      <c r="AQ28" s="643" t="str">
        <f>IF(AP29&gt;AR29,"○",IF(AP29&lt;AR29,"●",IF(AP29="","","△")))</f>
        <v/>
      </c>
      <c r="AR28" s="644"/>
      <c r="AS28" s="195" t="s">
        <v>109</v>
      </c>
      <c r="AT28" s="643" t="str">
        <f>IF(AS29&gt;AU29,"○",IF(AS29&lt;AU29,"●",IF(AS29="","","△")))</f>
        <v/>
      </c>
      <c r="AU28" s="644"/>
      <c r="AV28" s="647"/>
      <c r="AW28" s="649"/>
      <c r="AX28" s="649"/>
      <c r="AY28" s="649"/>
      <c r="AZ28" s="650"/>
      <c r="BA28" s="650"/>
      <c r="BB28" s="650"/>
      <c r="BC28" s="651"/>
    </row>
    <row r="29" spans="1:55" ht="33.75" customHeight="1">
      <c r="A29" s="634"/>
      <c r="B29" s="641"/>
      <c r="C29" s="272" t="str">
        <f>IF(AO5="","",AO5)</f>
        <v/>
      </c>
      <c r="D29" s="270" t="str">
        <f>AN5</f>
        <v>－</v>
      </c>
      <c r="E29" s="273" t="str">
        <f>IF(AM5="","",AM5)</f>
        <v/>
      </c>
      <c r="F29" s="272" t="str">
        <f>IF(AO7="","",AO7)</f>
        <v/>
      </c>
      <c r="G29" s="270" t="str">
        <f>AN7</f>
        <v>－</v>
      </c>
      <c r="H29" s="273" t="str">
        <f>IF(AM7="","",AM7)</f>
        <v/>
      </c>
      <c r="I29" s="272" t="str">
        <f>IF(AO9="","",AO9)</f>
        <v/>
      </c>
      <c r="J29" s="270" t="str">
        <f>AN9</f>
        <v>－</v>
      </c>
      <c r="K29" s="273" t="str">
        <f>IF(AM9="","",AM9)</f>
        <v/>
      </c>
      <c r="L29" s="272" t="str">
        <f>IF(AO11="","",AO11)</f>
        <v/>
      </c>
      <c r="M29" s="270" t="str">
        <f>AN11</f>
        <v>－</v>
      </c>
      <c r="N29" s="273" t="str">
        <f>IF(AM11="","",AM11)</f>
        <v/>
      </c>
      <c r="O29" s="272" t="str">
        <f>IF(AO13="","",AO13)</f>
        <v/>
      </c>
      <c r="P29" s="270" t="str">
        <f>AN13</f>
        <v>－</v>
      </c>
      <c r="Q29" s="273" t="str">
        <f>IF(AM13="","",AM13)</f>
        <v/>
      </c>
      <c r="R29" s="272" t="str">
        <f>IF(AO15="","",AO15)</f>
        <v/>
      </c>
      <c r="S29" s="270" t="str">
        <f>AN15</f>
        <v>－</v>
      </c>
      <c r="T29" s="273" t="str">
        <f>IF(AM15="","",AM15)</f>
        <v/>
      </c>
      <c r="U29" s="272" t="str">
        <f>IF(AO17="","",AO17)</f>
        <v/>
      </c>
      <c r="V29" s="270" t="str">
        <f>AN17</f>
        <v>－</v>
      </c>
      <c r="W29" s="273" t="str">
        <f>IF(AM17="","",AM17)</f>
        <v/>
      </c>
      <c r="X29" s="272" t="str">
        <f>IF(AO19="","",AO19)</f>
        <v/>
      </c>
      <c r="Y29" s="270" t="str">
        <f>AN19</f>
        <v>－</v>
      </c>
      <c r="Z29" s="273" t="str">
        <f>IF(AM19="","",AM19)</f>
        <v/>
      </c>
      <c r="AA29" s="272" t="str">
        <f>IF(AO21="","",AO21)</f>
        <v/>
      </c>
      <c r="AB29" s="270" t="str">
        <f>AN21</f>
        <v>－</v>
      </c>
      <c r="AC29" s="273" t="str">
        <f>IF(AM21="","",AM21)</f>
        <v/>
      </c>
      <c r="AD29" s="272" t="str">
        <f>IF(AO23="","",AO23)</f>
        <v/>
      </c>
      <c r="AE29" s="270" t="str">
        <f>AN23</f>
        <v>－</v>
      </c>
      <c r="AF29" s="273" t="str">
        <f>IF(AM23="","",AM23)</f>
        <v/>
      </c>
      <c r="AG29" s="272" t="str">
        <f>IF(AO25="","",AO25)</f>
        <v/>
      </c>
      <c r="AH29" s="270" t="str">
        <f>AN25</f>
        <v>－</v>
      </c>
      <c r="AI29" s="273" t="str">
        <f>IF(AM25="","",AM25)</f>
        <v/>
      </c>
      <c r="AJ29" s="272" t="str">
        <f>IF(AO27="","",AO27)</f>
        <v/>
      </c>
      <c r="AK29" s="270" t="str">
        <f>AN27</f>
        <v>－</v>
      </c>
      <c r="AL29" s="273" t="str">
        <f>IF(AM27="","",AM27)</f>
        <v/>
      </c>
      <c r="AM29" s="642"/>
      <c r="AN29" s="642"/>
      <c r="AO29" s="642"/>
      <c r="AP29" s="136"/>
      <c r="AQ29" s="270" t="s">
        <v>28</v>
      </c>
      <c r="AR29" s="138"/>
      <c r="AS29" s="136"/>
      <c r="AT29" s="270" t="s">
        <v>28</v>
      </c>
      <c r="AU29" s="138"/>
      <c r="AV29" s="647"/>
      <c r="AW29" s="649"/>
      <c r="AX29" s="649"/>
      <c r="AY29" s="649"/>
      <c r="AZ29" s="650"/>
      <c r="BA29" s="650"/>
      <c r="BB29" s="650"/>
      <c r="BC29" s="651"/>
    </row>
    <row r="30" spans="1:55" ht="33.75" customHeight="1">
      <c r="A30" s="634">
        <v>14</v>
      </c>
      <c r="B30" s="641"/>
      <c r="C30" s="271" t="str">
        <f>IF(AP4="","",AP4)</f>
        <v>/</v>
      </c>
      <c r="D30" s="643" t="str">
        <f>IF(C31&gt;E31,"○",IF(C31&lt;E31,"●",IF(C31=E31,"","△")))</f>
        <v/>
      </c>
      <c r="E30" s="644"/>
      <c r="F30" s="271" t="str">
        <f>IF(AP6="","",AP6)</f>
        <v>/</v>
      </c>
      <c r="G30" s="643" t="str">
        <f>IF(F31&gt;H31,"○",IF(F31&lt;H31,"●",IF(F31=H31,"","△")))</f>
        <v/>
      </c>
      <c r="H30" s="644"/>
      <c r="I30" s="271" t="str">
        <f>IF(AP8="","",AP8)</f>
        <v>/</v>
      </c>
      <c r="J30" s="643" t="str">
        <f>IF(I31&gt;K31,"○",IF(I31&lt;K31,"●",IF(I31=K31,"","△")))</f>
        <v/>
      </c>
      <c r="K30" s="644"/>
      <c r="L30" s="271" t="str">
        <f>IF(AP10="","",AP10)</f>
        <v>/</v>
      </c>
      <c r="M30" s="643" t="str">
        <f>IF(L31&gt;N31,"○",IF(L31&lt;N31,"●",IF(L31=N31,"","△")))</f>
        <v/>
      </c>
      <c r="N30" s="644"/>
      <c r="O30" s="271" t="str">
        <f>IF(AP12="","",AP12)</f>
        <v>/</v>
      </c>
      <c r="P30" s="643" t="str">
        <f>IF(O31&gt;Q31,"○",IF(O31&lt;Q31,"●",IF(O31=Q31,"","△")))</f>
        <v/>
      </c>
      <c r="Q30" s="644"/>
      <c r="R30" s="271" t="str">
        <f>IF(AP14="","",AP14)</f>
        <v>/</v>
      </c>
      <c r="S30" s="643" t="str">
        <f>IF(R31&gt;T31,"○",IF(R31&lt;T31,"●",IF(R31=T31,"","△")))</f>
        <v/>
      </c>
      <c r="T30" s="644"/>
      <c r="U30" s="271" t="str">
        <f>IF(AP16="","",AP16)</f>
        <v>/</v>
      </c>
      <c r="V30" s="643" t="str">
        <f>IF(U31&gt;W31,"○",IF(U31&lt;W31,"●",IF(U31=W31,"","△")))</f>
        <v/>
      </c>
      <c r="W30" s="644"/>
      <c r="X30" s="271" t="str">
        <f>IF(AP18="","",AP18)</f>
        <v>/</v>
      </c>
      <c r="Y30" s="643" t="str">
        <f>IF(X31&gt;Z31,"○",IF(X31&lt;Z31,"●",IF(X31=Z31,"","△")))</f>
        <v/>
      </c>
      <c r="Z30" s="644"/>
      <c r="AA30" s="271" t="str">
        <f>IF(AP20="","",AP20)</f>
        <v>/</v>
      </c>
      <c r="AB30" s="643" t="str">
        <f>IF(AA31&gt;AC31,"○",IF(AA31&lt;AC31,"●",IF(AA31=AC31,"","△")))</f>
        <v/>
      </c>
      <c r="AC30" s="644"/>
      <c r="AD30" s="271" t="str">
        <f>IF(AP22="","",AP22)</f>
        <v>/</v>
      </c>
      <c r="AE30" s="643" t="str">
        <f>IF(AD31&gt;AF31,"○",IF(AD31&lt;AF31,"●",IF(AD31=AF31,"","△")))</f>
        <v/>
      </c>
      <c r="AF30" s="644"/>
      <c r="AG30" s="271" t="str">
        <f>IF(AP24="","",AP24)</f>
        <v>/</v>
      </c>
      <c r="AH30" s="643" t="str">
        <f>IF(AG31&gt;AI31,"○",IF(AG31&lt;AI31,"●",IF(AG31=AI31,"","△")))</f>
        <v/>
      </c>
      <c r="AI30" s="644"/>
      <c r="AJ30" s="271" t="str">
        <f>IF(AP26="","",AP26)</f>
        <v>/</v>
      </c>
      <c r="AK30" s="643" t="str">
        <f>IF(AJ31&gt;AL31,"○",IF(AJ31&lt;AL31,"●",IF(AJ31=AL31,"","△")))</f>
        <v/>
      </c>
      <c r="AL30" s="644"/>
      <c r="AM30" s="271" t="str">
        <f>IF(AP28="","",AP28)</f>
        <v>/</v>
      </c>
      <c r="AN30" s="643" t="str">
        <f>IF(AM31&gt;AO31,"○",IF(AM31&lt;AO31,"●",IF(AM31=AO31,"","△")))</f>
        <v/>
      </c>
      <c r="AO30" s="644"/>
      <c r="AP30" s="642"/>
      <c r="AQ30" s="642"/>
      <c r="AR30" s="642"/>
      <c r="AS30" s="195" t="s">
        <v>109</v>
      </c>
      <c r="AT30" s="643" t="str">
        <f>IF(AS31&gt;AU31,"○",IF(AS31&lt;AU31,"●",IF(AS31="","","△")))</f>
        <v/>
      </c>
      <c r="AU30" s="644"/>
      <c r="AV30" s="647"/>
      <c r="AW30" s="649"/>
      <c r="AX30" s="649"/>
      <c r="AY30" s="649"/>
      <c r="AZ30" s="650"/>
      <c r="BA30" s="650"/>
      <c r="BB30" s="650"/>
      <c r="BC30" s="651"/>
    </row>
    <row r="31" spans="1:55" ht="33.75" customHeight="1">
      <c r="A31" s="634"/>
      <c r="B31" s="641"/>
      <c r="C31" s="272" t="str">
        <f>IF(AR5="","",AR5)</f>
        <v/>
      </c>
      <c r="D31" s="270" t="str">
        <f>AQ5</f>
        <v>－</v>
      </c>
      <c r="E31" s="273" t="str">
        <f>IF(AP5="","",AP5)</f>
        <v/>
      </c>
      <c r="F31" s="272" t="str">
        <f>IF(AR7="","",AR7)</f>
        <v/>
      </c>
      <c r="G31" s="270" t="str">
        <f>AQ7</f>
        <v>－</v>
      </c>
      <c r="H31" s="273" t="str">
        <f>IF(AP7="","",AP7)</f>
        <v/>
      </c>
      <c r="I31" s="272" t="str">
        <f>IF(AR9="","",AR9)</f>
        <v/>
      </c>
      <c r="J31" s="270" t="str">
        <f>AQ9</f>
        <v>－</v>
      </c>
      <c r="K31" s="273" t="str">
        <f>IF(AP9="","",AP9)</f>
        <v/>
      </c>
      <c r="L31" s="272" t="str">
        <f>IF(AR11="","",AR11)</f>
        <v/>
      </c>
      <c r="M31" s="270" t="str">
        <f>AQ11</f>
        <v>－</v>
      </c>
      <c r="N31" s="273" t="str">
        <f>IF(AP11="","",AP11)</f>
        <v/>
      </c>
      <c r="O31" s="272" t="str">
        <f>IF(AR13="","",AR13)</f>
        <v/>
      </c>
      <c r="P31" s="270" t="str">
        <f>AQ13</f>
        <v>－</v>
      </c>
      <c r="Q31" s="273" t="str">
        <f>IF(AP13="","",AP13)</f>
        <v/>
      </c>
      <c r="R31" s="272" t="str">
        <f>IF(AR15="","",AR15)</f>
        <v/>
      </c>
      <c r="S31" s="270" t="str">
        <f>AQ15</f>
        <v>－</v>
      </c>
      <c r="T31" s="273" t="str">
        <f>IF(AP15="","",AP15)</f>
        <v/>
      </c>
      <c r="U31" s="272" t="str">
        <f>IF(AR17="","",AR17)</f>
        <v/>
      </c>
      <c r="V31" s="270" t="str">
        <f>AQ17</f>
        <v>－</v>
      </c>
      <c r="W31" s="273" t="str">
        <f>IF(AP17="","",AP17)</f>
        <v/>
      </c>
      <c r="X31" s="272" t="str">
        <f>IF(AR19="","",AR19)</f>
        <v/>
      </c>
      <c r="Y31" s="270" t="str">
        <f>AQ19</f>
        <v>－</v>
      </c>
      <c r="Z31" s="273" t="str">
        <f>IF(AP19="","",AP19)</f>
        <v/>
      </c>
      <c r="AA31" s="272" t="str">
        <f>IF(AR21="","",AR21)</f>
        <v/>
      </c>
      <c r="AB31" s="270" t="str">
        <f>AQ21</f>
        <v>－</v>
      </c>
      <c r="AC31" s="273" t="str">
        <f>IF(AP21="","",AP21)</f>
        <v/>
      </c>
      <c r="AD31" s="272" t="str">
        <f>IF(AR23="","",AR23)</f>
        <v/>
      </c>
      <c r="AE31" s="270" t="str">
        <f>AQ23</f>
        <v>－</v>
      </c>
      <c r="AF31" s="273" t="str">
        <f>IF(AP23="","",AP23)</f>
        <v/>
      </c>
      <c r="AG31" s="272" t="str">
        <f>IF(AR25="","",AR25)</f>
        <v/>
      </c>
      <c r="AH31" s="270" t="str">
        <f>AQ25</f>
        <v>－</v>
      </c>
      <c r="AI31" s="273" t="str">
        <f>IF(AP25="","",AP25)</f>
        <v/>
      </c>
      <c r="AJ31" s="272" t="str">
        <f>IF(AR27="","",AR27)</f>
        <v/>
      </c>
      <c r="AK31" s="270" t="str">
        <f>AQ27</f>
        <v>－</v>
      </c>
      <c r="AL31" s="273" t="str">
        <f>IF(AP27="","",AP27)</f>
        <v/>
      </c>
      <c r="AM31" s="272" t="str">
        <f>IF(AR29="","",AR29)</f>
        <v/>
      </c>
      <c r="AN31" s="270" t="str">
        <f>AQ29</f>
        <v>－</v>
      </c>
      <c r="AO31" s="273" t="str">
        <f>IF(AP29="","",AP29)</f>
        <v/>
      </c>
      <c r="AP31" s="642"/>
      <c r="AQ31" s="642"/>
      <c r="AR31" s="642"/>
      <c r="AS31" s="136"/>
      <c r="AT31" s="270" t="s">
        <v>28</v>
      </c>
      <c r="AU31" s="138"/>
      <c r="AV31" s="647"/>
      <c r="AW31" s="649"/>
      <c r="AX31" s="649"/>
      <c r="AY31" s="649"/>
      <c r="AZ31" s="650"/>
      <c r="BA31" s="650"/>
      <c r="BB31" s="650"/>
      <c r="BC31" s="651"/>
    </row>
    <row r="32" spans="1:55" ht="33.75" customHeight="1">
      <c r="A32" s="634">
        <v>15</v>
      </c>
      <c r="B32" s="641"/>
      <c r="C32" s="271" t="str">
        <f>IF(AS4="","",AS4)</f>
        <v>/</v>
      </c>
      <c r="D32" s="643" t="str">
        <f>IF(C33&gt;E33,"○",IF(C33&lt;E33,"●",IF(C33=E33,"","△")))</f>
        <v/>
      </c>
      <c r="E32" s="644"/>
      <c r="F32" s="271" t="str">
        <f>IF(AS6="","",AS6)</f>
        <v>/</v>
      </c>
      <c r="G32" s="643" t="str">
        <f>IF(F33&gt;H33,"○",IF(F33&lt;H33,"●",IF(F33=H33,"","△")))</f>
        <v/>
      </c>
      <c r="H32" s="644"/>
      <c r="I32" s="271" t="str">
        <f>IF(AS8="","",AS8)</f>
        <v>/</v>
      </c>
      <c r="J32" s="643" t="str">
        <f>IF(I33&gt;K33,"○",IF(I33&lt;K33,"●",IF(I33=K33,"","△")))</f>
        <v/>
      </c>
      <c r="K32" s="644"/>
      <c r="L32" s="271" t="str">
        <f>IF(AS10="","",AS10)</f>
        <v>/</v>
      </c>
      <c r="M32" s="643" t="str">
        <f>IF(L33&gt;N33,"○",IF(L33&lt;N33,"●",IF(L33=N33,"","△")))</f>
        <v/>
      </c>
      <c r="N32" s="644"/>
      <c r="O32" s="271" t="str">
        <f>IF(AS12="","",AS12)</f>
        <v>/</v>
      </c>
      <c r="P32" s="643" t="str">
        <f>IF(O33&gt;Q33,"○",IF(O33&lt;Q33,"●",IF(O33=Q33,"","△")))</f>
        <v/>
      </c>
      <c r="Q32" s="644"/>
      <c r="R32" s="271" t="str">
        <f>IF(AS14="","",AS14)</f>
        <v>/</v>
      </c>
      <c r="S32" s="643" t="str">
        <f>IF(R33&gt;T33,"○",IF(R33&lt;T33,"●",IF(R33=T33,"","△")))</f>
        <v/>
      </c>
      <c r="T32" s="644"/>
      <c r="U32" s="271" t="str">
        <f>IF(AS16="","",AS16)</f>
        <v>/</v>
      </c>
      <c r="V32" s="643" t="str">
        <f>IF(U33&gt;W33,"○",IF(U33&lt;W33,"●",IF(U33=W33,"","△")))</f>
        <v/>
      </c>
      <c r="W32" s="644"/>
      <c r="X32" s="271" t="str">
        <f>IF(AS18="","",AS18)</f>
        <v>/</v>
      </c>
      <c r="Y32" s="643" t="str">
        <f>IF(X33&gt;Z33,"○",IF(X33&lt;Z33,"●",IF(X33=Z33,"","△")))</f>
        <v/>
      </c>
      <c r="Z32" s="644"/>
      <c r="AA32" s="271" t="str">
        <f>IF(AS20="","",AS20)</f>
        <v>/</v>
      </c>
      <c r="AB32" s="643" t="str">
        <f>IF(AA33&gt;AC33,"○",IF(AA33&lt;AC33,"●",IF(AA33=AC33,"","△")))</f>
        <v/>
      </c>
      <c r="AC32" s="644"/>
      <c r="AD32" s="271" t="str">
        <f>IF(AS22="","",AS22)</f>
        <v>/</v>
      </c>
      <c r="AE32" s="643" t="str">
        <f>IF(AD33&gt;AF33,"○",IF(AD33&lt;AF33,"●",IF(AD33=AF33,"","△")))</f>
        <v/>
      </c>
      <c r="AF32" s="644"/>
      <c r="AG32" s="271" t="str">
        <f>IF(AS24="","",AS24)</f>
        <v>/</v>
      </c>
      <c r="AH32" s="643" t="str">
        <f>IF(AG33&gt;AI33,"○",IF(AG33&lt;AI33,"●",IF(AG33=AI33,"","△")))</f>
        <v/>
      </c>
      <c r="AI32" s="644"/>
      <c r="AJ32" s="271" t="str">
        <f>IF(AS26="","",AS26)</f>
        <v>/</v>
      </c>
      <c r="AK32" s="643" t="str">
        <f>IF(AJ33&gt;AL33,"○",IF(AJ33&lt;AL33,"●",IF(AJ33=AL33,"","△")))</f>
        <v/>
      </c>
      <c r="AL32" s="644"/>
      <c r="AM32" s="271" t="str">
        <f>IF(AS28="","",AS28)</f>
        <v>/</v>
      </c>
      <c r="AN32" s="643" t="str">
        <f>IF(AM33&gt;AO33,"○",IF(AM33&lt;AO33,"●",IF(AM33=AO33,"","△")))</f>
        <v/>
      </c>
      <c r="AO32" s="644"/>
      <c r="AP32" s="271" t="str">
        <f>IF(AS30="","",AS30)</f>
        <v>/</v>
      </c>
      <c r="AQ32" s="643" t="str">
        <f>IF(AP33&gt;AR33,"○",IF(AP33&lt;AR33,"●",IF(AP33=AR33,"","△")))</f>
        <v/>
      </c>
      <c r="AR32" s="644"/>
      <c r="AS32" s="642"/>
      <c r="AT32" s="642"/>
      <c r="AU32" s="642"/>
      <c r="AV32" s="647"/>
      <c r="AW32" s="649"/>
      <c r="AX32" s="649"/>
      <c r="AY32" s="649"/>
      <c r="AZ32" s="650"/>
      <c r="BA32" s="650"/>
      <c r="BB32" s="650"/>
      <c r="BC32" s="651"/>
    </row>
    <row r="33" spans="1:55" ht="33.75" customHeight="1">
      <c r="A33" s="634"/>
      <c r="B33" s="641"/>
      <c r="C33" s="272" t="str">
        <f>IF(AU5="","",AU5)</f>
        <v/>
      </c>
      <c r="D33" s="270" t="str">
        <f>AT5</f>
        <v>－</v>
      </c>
      <c r="E33" s="273" t="str">
        <f>IF(AS5="","",AS5)</f>
        <v/>
      </c>
      <c r="F33" s="272" t="str">
        <f>IF(AU7="","",AU7)</f>
        <v/>
      </c>
      <c r="G33" s="270" t="str">
        <f>AT7</f>
        <v>－</v>
      </c>
      <c r="H33" s="273" t="str">
        <f>IF(AS7="","",AS7)</f>
        <v/>
      </c>
      <c r="I33" s="272" t="str">
        <f>IF(AU9="","",AU9)</f>
        <v/>
      </c>
      <c r="J33" s="270" t="str">
        <f>AT9</f>
        <v>－</v>
      </c>
      <c r="K33" s="273" t="str">
        <f>IF(AS9="","",AS9)</f>
        <v/>
      </c>
      <c r="L33" s="272" t="str">
        <f>IF(AU11="","",AU11)</f>
        <v/>
      </c>
      <c r="M33" s="270" t="str">
        <f>AT11</f>
        <v>－</v>
      </c>
      <c r="N33" s="273" t="str">
        <f>IF(AS11="","",AS11)</f>
        <v/>
      </c>
      <c r="O33" s="272" t="str">
        <f>IF(AU13="","",AU13)</f>
        <v/>
      </c>
      <c r="P33" s="270" t="str">
        <f>AT13</f>
        <v>－</v>
      </c>
      <c r="Q33" s="273" t="str">
        <f>IF(AS13="","",AS13)</f>
        <v/>
      </c>
      <c r="R33" s="272" t="str">
        <f>IF(AU15="","",AU15)</f>
        <v/>
      </c>
      <c r="S33" s="270" t="str">
        <f>AT15</f>
        <v>－</v>
      </c>
      <c r="T33" s="273" t="str">
        <f>IF(AS15="","",AS15)</f>
        <v/>
      </c>
      <c r="U33" s="272" t="str">
        <f>IF(AU17="","",AU17)</f>
        <v/>
      </c>
      <c r="V33" s="270" t="str">
        <f>AT17</f>
        <v>－</v>
      </c>
      <c r="W33" s="273" t="str">
        <f>IF(AS17="","",AS17)</f>
        <v/>
      </c>
      <c r="X33" s="272" t="str">
        <f>IF(AU19="","",AU19)</f>
        <v/>
      </c>
      <c r="Y33" s="270" t="str">
        <f>AT19</f>
        <v>－</v>
      </c>
      <c r="Z33" s="273" t="str">
        <f>IF(AS19="","",AS19)</f>
        <v/>
      </c>
      <c r="AA33" s="272" t="str">
        <f>IF(AU21="","",AU21)</f>
        <v/>
      </c>
      <c r="AB33" s="270" t="str">
        <f>AT21</f>
        <v>－</v>
      </c>
      <c r="AC33" s="273" t="str">
        <f>IF(AS21="","",AS21)</f>
        <v/>
      </c>
      <c r="AD33" s="272" t="str">
        <f>IF(AU23="","",AU23)</f>
        <v/>
      </c>
      <c r="AE33" s="270" t="str">
        <f>AT23</f>
        <v>－</v>
      </c>
      <c r="AF33" s="273" t="str">
        <f>IF(AS23="","",AS23)</f>
        <v/>
      </c>
      <c r="AG33" s="272" t="str">
        <f>IF(AU25="","",AU25)</f>
        <v/>
      </c>
      <c r="AH33" s="270" t="str">
        <f>AT25</f>
        <v>－</v>
      </c>
      <c r="AI33" s="273" t="str">
        <f>IF(AS25="","",AS25)</f>
        <v/>
      </c>
      <c r="AJ33" s="272" t="str">
        <f>IF(AU27="","",AU27)</f>
        <v/>
      </c>
      <c r="AK33" s="270" t="str">
        <f>AT27</f>
        <v>－</v>
      </c>
      <c r="AL33" s="273" t="str">
        <f>IF(AS27="","",AS27)</f>
        <v/>
      </c>
      <c r="AM33" s="272" t="str">
        <f>IF(AU29="","",AU29)</f>
        <v/>
      </c>
      <c r="AN33" s="270" t="str">
        <f>AT29</f>
        <v>－</v>
      </c>
      <c r="AO33" s="273" t="str">
        <f>IF(AS29="","",AS29)</f>
        <v/>
      </c>
      <c r="AP33" s="272" t="str">
        <f>IF(AU31="","",AU31)</f>
        <v/>
      </c>
      <c r="AQ33" s="270" t="str">
        <f>AT31</f>
        <v>－</v>
      </c>
      <c r="AR33" s="273" t="str">
        <f>IF(AS31="","",AS31)</f>
        <v/>
      </c>
      <c r="AS33" s="642"/>
      <c r="AT33" s="642"/>
      <c r="AU33" s="642"/>
      <c r="AV33" s="648"/>
      <c r="AW33" s="649"/>
      <c r="AX33" s="649"/>
      <c r="AY33" s="649"/>
      <c r="AZ33" s="650"/>
      <c r="BA33" s="650"/>
      <c r="BB33" s="650"/>
      <c r="BC33" s="651"/>
    </row>
    <row r="34" spans="1:55" ht="11.25" customHeight="1"/>
  </sheetData>
  <sheetProtection sheet="1" objects="1" scenarios="1"/>
  <mergeCells count="400">
    <mergeCell ref="BC32:BC33"/>
    <mergeCell ref="AH32:AI32"/>
    <mergeCell ref="AK32:AL32"/>
    <mergeCell ref="AN32:AO32"/>
    <mergeCell ref="AQ32:AR32"/>
    <mergeCell ref="AS32:AU33"/>
    <mergeCell ref="AW32:AW33"/>
    <mergeCell ref="AX32:AX33"/>
    <mergeCell ref="AY32:AY33"/>
    <mergeCell ref="AZ32:AZ33"/>
    <mergeCell ref="BA32:BA33"/>
    <mergeCell ref="J32:K32"/>
    <mergeCell ref="M32:N32"/>
    <mergeCell ref="P32:Q32"/>
    <mergeCell ref="S32:T32"/>
    <mergeCell ref="A32:A33"/>
    <mergeCell ref="B32:B33"/>
    <mergeCell ref="D32:E32"/>
    <mergeCell ref="G32:H32"/>
    <mergeCell ref="BB32:BB33"/>
    <mergeCell ref="V32:W32"/>
    <mergeCell ref="Y32:Z32"/>
    <mergeCell ref="AB32:AC32"/>
    <mergeCell ref="AE32:AF32"/>
    <mergeCell ref="BC30:BC31"/>
    <mergeCell ref="AH30:AI30"/>
    <mergeCell ref="AK30:AL30"/>
    <mergeCell ref="AN30:AO30"/>
    <mergeCell ref="AP30:AR31"/>
    <mergeCell ref="AT30:AU30"/>
    <mergeCell ref="AW30:AW31"/>
    <mergeCell ref="AZ30:AZ31"/>
    <mergeCell ref="BA30:BA31"/>
    <mergeCell ref="AX30:AX31"/>
    <mergeCell ref="AY30:AY31"/>
    <mergeCell ref="J30:K30"/>
    <mergeCell ref="M30:N30"/>
    <mergeCell ref="P30:Q30"/>
    <mergeCell ref="S30:T30"/>
    <mergeCell ref="A30:A31"/>
    <mergeCell ref="B30:B31"/>
    <mergeCell ref="D30:E30"/>
    <mergeCell ref="G30:H30"/>
    <mergeCell ref="BB30:BB31"/>
    <mergeCell ref="V30:W30"/>
    <mergeCell ref="Y30:Z30"/>
    <mergeCell ref="AB30:AC30"/>
    <mergeCell ref="AE30:AF30"/>
    <mergeCell ref="BC28:BC29"/>
    <mergeCell ref="AH28:AI28"/>
    <mergeCell ref="AK28:AL28"/>
    <mergeCell ref="AM28:AO29"/>
    <mergeCell ref="AQ28:AR28"/>
    <mergeCell ref="AT28:AU28"/>
    <mergeCell ref="AW28:AW29"/>
    <mergeCell ref="AZ28:AZ29"/>
    <mergeCell ref="BA28:BA29"/>
    <mergeCell ref="AX28:AX29"/>
    <mergeCell ref="AY28:AY29"/>
    <mergeCell ref="J28:K28"/>
    <mergeCell ref="M28:N28"/>
    <mergeCell ref="P28:Q28"/>
    <mergeCell ref="S28:T28"/>
    <mergeCell ref="A28:A29"/>
    <mergeCell ref="B28:B29"/>
    <mergeCell ref="D28:E28"/>
    <mergeCell ref="G28:H28"/>
    <mergeCell ref="BB28:BB29"/>
    <mergeCell ref="V28:W28"/>
    <mergeCell ref="Y28:Z28"/>
    <mergeCell ref="AB28:AC28"/>
    <mergeCell ref="AE28:AF28"/>
    <mergeCell ref="BC26:BC27"/>
    <mergeCell ref="AH26:AI26"/>
    <mergeCell ref="AJ26:AL27"/>
    <mergeCell ref="AN26:AO26"/>
    <mergeCell ref="AQ26:AR26"/>
    <mergeCell ref="AT26:AU26"/>
    <mergeCell ref="AW26:AW27"/>
    <mergeCell ref="AZ26:AZ27"/>
    <mergeCell ref="BA26:BA27"/>
    <mergeCell ref="AX26:AX27"/>
    <mergeCell ref="AY26:AY27"/>
    <mergeCell ref="J26:K26"/>
    <mergeCell ref="M26:N26"/>
    <mergeCell ref="P26:Q26"/>
    <mergeCell ref="S26:T26"/>
    <mergeCell ref="A26:A27"/>
    <mergeCell ref="B26:B27"/>
    <mergeCell ref="D26:E26"/>
    <mergeCell ref="G26:H26"/>
    <mergeCell ref="BB26:BB27"/>
    <mergeCell ref="V26:W26"/>
    <mergeCell ref="Y26:Z26"/>
    <mergeCell ref="AB26:AC26"/>
    <mergeCell ref="AE26:AF26"/>
    <mergeCell ref="BC24:BC25"/>
    <mergeCell ref="AG24:AI25"/>
    <mergeCell ref="AK24:AL24"/>
    <mergeCell ref="AN24:AO24"/>
    <mergeCell ref="AQ24:AR24"/>
    <mergeCell ref="AT24:AU24"/>
    <mergeCell ref="AW24:AW25"/>
    <mergeCell ref="AZ24:AZ25"/>
    <mergeCell ref="BA24:BA25"/>
    <mergeCell ref="AX24:AX25"/>
    <mergeCell ref="AY24:AY25"/>
    <mergeCell ref="J24:K24"/>
    <mergeCell ref="M24:N24"/>
    <mergeCell ref="P24:Q24"/>
    <mergeCell ref="S24:T24"/>
    <mergeCell ref="A24:A25"/>
    <mergeCell ref="B24:B25"/>
    <mergeCell ref="D24:E24"/>
    <mergeCell ref="G24:H24"/>
    <mergeCell ref="BB24:BB25"/>
    <mergeCell ref="V24:W24"/>
    <mergeCell ref="Y24:Z24"/>
    <mergeCell ref="AB24:AC24"/>
    <mergeCell ref="AE24:AF24"/>
    <mergeCell ref="BC22:BC23"/>
    <mergeCell ref="AH22:AI22"/>
    <mergeCell ref="AK22:AL22"/>
    <mergeCell ref="AN22:AO22"/>
    <mergeCell ref="AQ22:AR22"/>
    <mergeCell ref="AT22:AU22"/>
    <mergeCell ref="AW22:AW23"/>
    <mergeCell ref="AZ22:AZ23"/>
    <mergeCell ref="BA22:BA23"/>
    <mergeCell ref="AX22:AX23"/>
    <mergeCell ref="AY22:AY23"/>
    <mergeCell ref="J22:K22"/>
    <mergeCell ref="M22:N22"/>
    <mergeCell ref="P22:Q22"/>
    <mergeCell ref="S22:T22"/>
    <mergeCell ref="A22:A23"/>
    <mergeCell ref="B22:B23"/>
    <mergeCell ref="D22:E22"/>
    <mergeCell ref="G22:H22"/>
    <mergeCell ref="BB22:BB23"/>
    <mergeCell ref="V22:W22"/>
    <mergeCell ref="Y22:Z22"/>
    <mergeCell ref="AB22:AC22"/>
    <mergeCell ref="AD22:AF23"/>
    <mergeCell ref="BC20:BC21"/>
    <mergeCell ref="AH20:AI20"/>
    <mergeCell ref="AK20:AL20"/>
    <mergeCell ref="AN20:AO20"/>
    <mergeCell ref="AQ20:AR20"/>
    <mergeCell ref="AT20:AU20"/>
    <mergeCell ref="AW20:AW21"/>
    <mergeCell ref="AZ20:AZ21"/>
    <mergeCell ref="BA20:BA21"/>
    <mergeCell ref="AX20:AX21"/>
    <mergeCell ref="AY20:AY21"/>
    <mergeCell ref="J20:K20"/>
    <mergeCell ref="M20:N20"/>
    <mergeCell ref="P20:Q20"/>
    <mergeCell ref="S20:T20"/>
    <mergeCell ref="A20:A21"/>
    <mergeCell ref="B20:B21"/>
    <mergeCell ref="D20:E20"/>
    <mergeCell ref="G20:H20"/>
    <mergeCell ref="BB20:BB21"/>
    <mergeCell ref="V20:W20"/>
    <mergeCell ref="Y20:Z20"/>
    <mergeCell ref="AA20:AC21"/>
    <mergeCell ref="AE20:AF20"/>
    <mergeCell ref="BC18:BC19"/>
    <mergeCell ref="AH18:AI18"/>
    <mergeCell ref="AK18:AL18"/>
    <mergeCell ref="AN18:AO18"/>
    <mergeCell ref="AQ18:AR18"/>
    <mergeCell ref="AT18:AU18"/>
    <mergeCell ref="AW18:AW19"/>
    <mergeCell ref="AZ18:AZ19"/>
    <mergeCell ref="BA18:BA19"/>
    <mergeCell ref="AX18:AX19"/>
    <mergeCell ref="AY18:AY19"/>
    <mergeCell ref="J18:K18"/>
    <mergeCell ref="M18:N18"/>
    <mergeCell ref="P18:Q18"/>
    <mergeCell ref="S18:T18"/>
    <mergeCell ref="A18:A19"/>
    <mergeCell ref="B18:B19"/>
    <mergeCell ref="D18:E18"/>
    <mergeCell ref="G18:H18"/>
    <mergeCell ref="BB18:BB19"/>
    <mergeCell ref="V18:W18"/>
    <mergeCell ref="X18:Z19"/>
    <mergeCell ref="AB18:AC18"/>
    <mergeCell ref="AE18:AF18"/>
    <mergeCell ref="BC16:BC17"/>
    <mergeCell ref="AH16:AI16"/>
    <mergeCell ref="AK16:AL16"/>
    <mergeCell ref="AN16:AO16"/>
    <mergeCell ref="AQ16:AR16"/>
    <mergeCell ref="AT16:AU16"/>
    <mergeCell ref="AW16:AW17"/>
    <mergeCell ref="AZ16:AZ17"/>
    <mergeCell ref="BA16:BA17"/>
    <mergeCell ref="AX16:AX17"/>
    <mergeCell ref="AY16:AY17"/>
    <mergeCell ref="J16:K16"/>
    <mergeCell ref="M16:N16"/>
    <mergeCell ref="P16:Q16"/>
    <mergeCell ref="S16:T16"/>
    <mergeCell ref="A16:A17"/>
    <mergeCell ref="B16:B17"/>
    <mergeCell ref="D16:E16"/>
    <mergeCell ref="G16:H16"/>
    <mergeCell ref="BB16:BB17"/>
    <mergeCell ref="U16:W17"/>
    <mergeCell ref="Y16:Z16"/>
    <mergeCell ref="AB16:AC16"/>
    <mergeCell ref="AE16:AF16"/>
    <mergeCell ref="BC14:BC15"/>
    <mergeCell ref="AH14:AI14"/>
    <mergeCell ref="AK14:AL14"/>
    <mergeCell ref="AN14:AO14"/>
    <mergeCell ref="AQ14:AR14"/>
    <mergeCell ref="AT14:AU14"/>
    <mergeCell ref="AW14:AW15"/>
    <mergeCell ref="AZ14:AZ15"/>
    <mergeCell ref="BA14:BA15"/>
    <mergeCell ref="AX14:AX15"/>
    <mergeCell ref="AY14:AY15"/>
    <mergeCell ref="J14:K14"/>
    <mergeCell ref="M14:N14"/>
    <mergeCell ref="P14:Q14"/>
    <mergeCell ref="R14:T15"/>
    <mergeCell ref="A14:A15"/>
    <mergeCell ref="B14:B15"/>
    <mergeCell ref="D14:E14"/>
    <mergeCell ref="G14:H14"/>
    <mergeCell ref="BB14:BB15"/>
    <mergeCell ref="V14:W14"/>
    <mergeCell ref="Y14:Z14"/>
    <mergeCell ref="AB14:AC14"/>
    <mergeCell ref="AE14:AF14"/>
    <mergeCell ref="BB12:BB13"/>
    <mergeCell ref="BC12:BC13"/>
    <mergeCell ref="AH12:AI12"/>
    <mergeCell ref="AK12:AL12"/>
    <mergeCell ref="AN12:AO12"/>
    <mergeCell ref="AQ12:AR12"/>
    <mergeCell ref="AZ12:AZ13"/>
    <mergeCell ref="BA12:BA13"/>
    <mergeCell ref="V12:W12"/>
    <mergeCell ref="Y12:Z12"/>
    <mergeCell ref="AB12:AC12"/>
    <mergeCell ref="AE12:AF12"/>
    <mergeCell ref="AX12:AX13"/>
    <mergeCell ref="AY12:AY13"/>
    <mergeCell ref="J12:K12"/>
    <mergeCell ref="M12:N12"/>
    <mergeCell ref="O12:Q13"/>
    <mergeCell ref="S12:T12"/>
    <mergeCell ref="AT12:AU12"/>
    <mergeCell ref="AW12:AW13"/>
    <mergeCell ref="A12:A13"/>
    <mergeCell ref="B12:B13"/>
    <mergeCell ref="D12:E12"/>
    <mergeCell ref="G12:H12"/>
    <mergeCell ref="A10:A11"/>
    <mergeCell ref="B10:B11"/>
    <mergeCell ref="D10:E10"/>
    <mergeCell ref="G10:H10"/>
    <mergeCell ref="BB10:BB11"/>
    <mergeCell ref="BC10:BC11"/>
    <mergeCell ref="AH10:AI10"/>
    <mergeCell ref="AK10:AL10"/>
    <mergeCell ref="AN10:AO10"/>
    <mergeCell ref="AQ10:AR10"/>
    <mergeCell ref="AX10:AX11"/>
    <mergeCell ref="AY10:AY11"/>
    <mergeCell ref="AZ10:AZ11"/>
    <mergeCell ref="BA10:BA11"/>
    <mergeCell ref="Y8:Z8"/>
    <mergeCell ref="BB8:BB9"/>
    <mergeCell ref="BC8:BC9"/>
    <mergeCell ref="AH8:AI8"/>
    <mergeCell ref="AK8:AL8"/>
    <mergeCell ref="AN8:AO8"/>
    <mergeCell ref="AQ8:AR8"/>
    <mergeCell ref="J10:K10"/>
    <mergeCell ref="L10:N11"/>
    <mergeCell ref="P10:Q10"/>
    <mergeCell ref="S10:T10"/>
    <mergeCell ref="AT10:AU10"/>
    <mergeCell ref="AW10:AW11"/>
    <mergeCell ref="V10:W10"/>
    <mergeCell ref="Y10:Z10"/>
    <mergeCell ref="AB10:AC10"/>
    <mergeCell ref="AE10:AF10"/>
    <mergeCell ref="A8:A9"/>
    <mergeCell ref="B8:B9"/>
    <mergeCell ref="D8:E8"/>
    <mergeCell ref="G8:H8"/>
    <mergeCell ref="I8:K9"/>
    <mergeCell ref="M8:N8"/>
    <mergeCell ref="P8:Q8"/>
    <mergeCell ref="S8:T8"/>
    <mergeCell ref="V8:W8"/>
    <mergeCell ref="BB6:BB7"/>
    <mergeCell ref="BC6:BC7"/>
    <mergeCell ref="AH6:AI6"/>
    <mergeCell ref="AK6:AL6"/>
    <mergeCell ref="AN6:AO6"/>
    <mergeCell ref="AQ6:AR6"/>
    <mergeCell ref="AZ6:AZ7"/>
    <mergeCell ref="BA6:BA7"/>
    <mergeCell ref="AB8:AC8"/>
    <mergeCell ref="AE8:AF8"/>
    <mergeCell ref="AX8:AX9"/>
    <mergeCell ref="AY8:AY9"/>
    <mergeCell ref="AZ8:AZ9"/>
    <mergeCell ref="BA8:BA9"/>
    <mergeCell ref="AB6:AC6"/>
    <mergeCell ref="AE6:AF6"/>
    <mergeCell ref="AT8:AU8"/>
    <mergeCell ref="AW8:AW9"/>
    <mergeCell ref="BB4:BB5"/>
    <mergeCell ref="BC4:BC5"/>
    <mergeCell ref="AN4:AO4"/>
    <mergeCell ref="AQ4:AR4"/>
    <mergeCell ref="AT4:AU4"/>
    <mergeCell ref="AW4:AW5"/>
    <mergeCell ref="AZ4:AZ5"/>
    <mergeCell ref="BA4:BA5"/>
    <mergeCell ref="AX4:AX5"/>
    <mergeCell ref="AY4:AY5"/>
    <mergeCell ref="J6:K6"/>
    <mergeCell ref="M6:N6"/>
    <mergeCell ref="A6:A7"/>
    <mergeCell ref="B6:B7"/>
    <mergeCell ref="D6:E6"/>
    <mergeCell ref="F6:H7"/>
    <mergeCell ref="AH4:AI4"/>
    <mergeCell ref="AK4:AL4"/>
    <mergeCell ref="J4:K4"/>
    <mergeCell ref="M4:N4"/>
    <mergeCell ref="AB4:AC4"/>
    <mergeCell ref="AE4:AF4"/>
    <mergeCell ref="P6:Q6"/>
    <mergeCell ref="S6:T6"/>
    <mergeCell ref="V6:W6"/>
    <mergeCell ref="Y6:Z6"/>
    <mergeCell ref="P4:Q4"/>
    <mergeCell ref="S4:T4"/>
    <mergeCell ref="V4:W4"/>
    <mergeCell ref="Y4:Z4"/>
    <mergeCell ref="U3:W3"/>
    <mergeCell ref="X3:Z3"/>
    <mergeCell ref="A4:A5"/>
    <mergeCell ref="B4:B5"/>
    <mergeCell ref="C4:E5"/>
    <mergeCell ref="G4:H4"/>
    <mergeCell ref="BB2:BB3"/>
    <mergeCell ref="BC2:BC3"/>
    <mergeCell ref="AZ2:AZ3"/>
    <mergeCell ref="BA2:BA3"/>
    <mergeCell ref="AG3:AI3"/>
    <mergeCell ref="AJ3:AL3"/>
    <mergeCell ref="AM3:AO3"/>
    <mergeCell ref="AP3:AR3"/>
    <mergeCell ref="AS2:AU2"/>
    <mergeCell ref="AW2:AW3"/>
    <mergeCell ref="AX2:AX3"/>
    <mergeCell ref="AY2:AY3"/>
    <mergeCell ref="AS3:AU3"/>
    <mergeCell ref="AV3:AV33"/>
    <mergeCell ref="AT6:AU6"/>
    <mergeCell ref="AW6:AW7"/>
    <mergeCell ref="AX6:AX7"/>
    <mergeCell ref="AY6:AY7"/>
    <mergeCell ref="O2:Q2"/>
    <mergeCell ref="R2:T2"/>
    <mergeCell ref="AA2:AC2"/>
    <mergeCell ref="AD2:AF2"/>
    <mergeCell ref="U2:W2"/>
    <mergeCell ref="X2:Z2"/>
    <mergeCell ref="C1:AU1"/>
    <mergeCell ref="A2:B3"/>
    <mergeCell ref="C2:E2"/>
    <mergeCell ref="F2:H2"/>
    <mergeCell ref="I2:K2"/>
    <mergeCell ref="L2:N2"/>
    <mergeCell ref="AM2:AO2"/>
    <mergeCell ref="AP2:AR2"/>
    <mergeCell ref="AG2:AI2"/>
    <mergeCell ref="AJ2:AL2"/>
    <mergeCell ref="C3:E3"/>
    <mergeCell ref="F3:H3"/>
    <mergeCell ref="I3:K3"/>
    <mergeCell ref="L3:N3"/>
    <mergeCell ref="O3:Q3"/>
    <mergeCell ref="R3:T3"/>
    <mergeCell ref="AA3:AC3"/>
    <mergeCell ref="AD3:AF3"/>
  </mergeCells>
  <phoneticPr fontId="2"/>
  <printOptions horizontalCentered="1" verticalCentered="1"/>
  <pageMargins left="0" right="0" top="0.33" bottom="0" header="0.31" footer="0.14000000000000001"/>
  <pageSetup paperSize="9" scale="56" orientation="landscape" blackAndWhite="1" r:id="rId1"/>
  <headerFooter>
    <oddHeader xml:space="preserve">&amp;C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'参加チーム(卒業)'!E2:E26</xm:f>
          </x14:formula1>
          <xm:sqref>B4:B12</xm:sqref>
        </x14:dataValidation>
        <x14:dataValidation type="list" allowBlank="1" showInputMessage="1" showErrorMessage="1">
          <x14:formula1>
            <xm:f>'参加チーム(卒業)'!E11:E33</xm:f>
          </x14:formula1>
          <xm:sqref>B15:B16</xm:sqref>
        </x14:dataValidation>
        <x14:dataValidation type="list" allowBlank="1" showInputMessage="1" showErrorMessage="1">
          <x14:formula1>
            <xm:f>'参加チーム(卒業)'!E16:E35</xm:f>
          </x14:formula1>
          <xm:sqref>B17:B33</xm:sqref>
        </x14:dataValidation>
        <x14:dataValidation type="list" allowBlank="1" showInputMessage="1" showErrorMessage="1">
          <x14:formula1>
            <xm:f>'参加チーム(卒業)'!E11:E31</xm:f>
          </x14:formula1>
          <xm:sqref>B13:B14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A1:BD188"/>
  <sheetViews>
    <sheetView showGridLines="0" zoomScaleNormal="100" zoomScaleSheetLayoutView="8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M8" sqref="M8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342" t="s">
        <v>154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(後攻)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152" t="str">
        <f>IF(M1="対戦相手選択","",IF(I3&lt;N3,1,""))</f>
        <v/>
      </c>
      <c r="E3" s="42" t="s">
        <v>63</v>
      </c>
      <c r="F3" s="152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45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112" t="str">
        <f>IF(集計!$B7=0,"",DBCS(集計!H7))</f>
        <v/>
      </c>
      <c r="H7" s="4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143" t="str">
        <f>IF($X7=1,IF($R$3=集計!$AL$2,1,""),"")</f>
        <v/>
      </c>
      <c r="Z7" s="343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143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143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143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49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164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143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143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143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126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112" t="str">
        <f>IF(集計!$B17=0,"",DBCS(集計!H17))</f>
        <v/>
      </c>
      <c r="H17" s="4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164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143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143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143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49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164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143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143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143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126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112" t="str">
        <f>IF(集計!$B27=0,"",DBCS(集計!H27))</f>
        <v/>
      </c>
      <c r="H27" s="4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164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143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143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143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49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116" t="s">
        <v>17</v>
      </c>
      <c r="Q34" s="115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/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>対戦相手選択</v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2:H32"/>
    <mergeCell ref="A22:F22"/>
    <mergeCell ref="A31:F31"/>
    <mergeCell ref="A30:F30"/>
    <mergeCell ref="R34:U34"/>
    <mergeCell ref="R36:U36"/>
    <mergeCell ref="R35:U35"/>
    <mergeCell ref="A34:F34"/>
    <mergeCell ref="A35:F35"/>
    <mergeCell ref="A36:F36"/>
    <mergeCell ref="A10:F10"/>
    <mergeCell ref="A11:F11"/>
    <mergeCell ref="A17:F17"/>
    <mergeCell ref="A29:F29"/>
    <mergeCell ref="A26:F26"/>
    <mergeCell ref="A24:F24"/>
    <mergeCell ref="A20:F20"/>
    <mergeCell ref="A18:F18"/>
    <mergeCell ref="A13:F13"/>
    <mergeCell ref="A21:F21"/>
    <mergeCell ref="A16:F16"/>
    <mergeCell ref="A27:F27"/>
    <mergeCell ref="A23:F23"/>
    <mergeCell ref="A25:F25"/>
    <mergeCell ref="Z3:Z6"/>
    <mergeCell ref="A28:F28"/>
    <mergeCell ref="N3:O3"/>
    <mergeCell ref="S5:S6"/>
    <mergeCell ref="L5:L6"/>
    <mergeCell ref="M5:M6"/>
    <mergeCell ref="A12:F12"/>
    <mergeCell ref="R5:R6"/>
    <mergeCell ref="A7:F7"/>
    <mergeCell ref="A15:F15"/>
    <mergeCell ref="Y3:Y6"/>
    <mergeCell ref="X3:X6"/>
    <mergeCell ref="Q5:Q6"/>
    <mergeCell ref="A19:F19"/>
    <mergeCell ref="Q4:V4"/>
    <mergeCell ref="A5:F6"/>
    <mergeCell ref="A4:F4"/>
    <mergeCell ref="G5:G6"/>
    <mergeCell ref="H5:H6"/>
    <mergeCell ref="K5:K6"/>
    <mergeCell ref="A9:F9"/>
    <mergeCell ref="I3:J3"/>
    <mergeCell ref="A14:F14"/>
    <mergeCell ref="A8:F8"/>
    <mergeCell ref="R1:V1"/>
    <mergeCell ref="U5:U6"/>
    <mergeCell ref="V5:V6"/>
    <mergeCell ref="P3:Q3"/>
    <mergeCell ref="R3:V3"/>
    <mergeCell ref="M1:P1"/>
    <mergeCell ref="G4:P4"/>
    <mergeCell ref="H1:K1"/>
    <mergeCell ref="I5:I6"/>
    <mergeCell ref="N5:P5"/>
    <mergeCell ref="J5:J6"/>
    <mergeCell ref="L3:M3"/>
    <mergeCell ref="T5:T6"/>
  </mergeCells>
  <phoneticPr fontId="2"/>
  <conditionalFormatting sqref="Q5:Q6">
    <cfRule type="expression" dxfId="1379" priority="84" stopIfTrue="1">
      <formula>$L$32&lt;$Q$32</formula>
    </cfRule>
  </conditionalFormatting>
  <conditionalFormatting sqref="P32">
    <cfRule type="expression" dxfId="1378" priority="83" stopIfTrue="1">
      <formula>$P$32&gt;=1</formula>
    </cfRule>
  </conditionalFormatting>
  <conditionalFormatting sqref="J7">
    <cfRule type="expression" dxfId="1377" priority="75" stopIfTrue="1">
      <formula>$J7&lt;&gt;$K7+$S7+$U7+$T7</formula>
    </cfRule>
  </conditionalFormatting>
  <conditionalFormatting sqref="K7:K31">
    <cfRule type="expression" dxfId="1376" priority="80">
      <formula>$K7&lt;$M7+$N7+$O7+$P7</formula>
    </cfRule>
  </conditionalFormatting>
  <conditionalFormatting sqref="J9">
    <cfRule type="expression" dxfId="1375" priority="68" stopIfTrue="1">
      <formula>$J$9&lt;&gt;$K$9+$S$9+$U$9+$T9</formula>
    </cfRule>
  </conditionalFormatting>
  <conditionalFormatting sqref="J10">
    <cfRule type="expression" dxfId="1374" priority="67" stopIfTrue="1">
      <formula>$J$10&lt;&gt;$K$10+$S$10+$U$10+$T10</formula>
    </cfRule>
  </conditionalFormatting>
  <conditionalFormatting sqref="J11">
    <cfRule type="expression" dxfId="1373" priority="66" stopIfTrue="1">
      <formula>$J$11&lt;&gt;$K$11+$S$11+$U$11+$T11</formula>
    </cfRule>
  </conditionalFormatting>
  <conditionalFormatting sqref="J12">
    <cfRule type="expression" dxfId="1372" priority="65" stopIfTrue="1">
      <formula>$J$12&lt;&gt;$K$12+$S$12+$U$12+$T12</formula>
    </cfRule>
  </conditionalFormatting>
  <conditionalFormatting sqref="J13">
    <cfRule type="expression" dxfId="1371" priority="64" stopIfTrue="1">
      <formula>$J$13&lt;&gt;$K$13+$S$13+$U$13+$T13</formula>
    </cfRule>
  </conditionalFormatting>
  <conditionalFormatting sqref="J14">
    <cfRule type="expression" dxfId="1370" priority="63" stopIfTrue="1">
      <formula>$J$14&lt;&gt;$K$14+$S$14+$U$14+$T14</formula>
    </cfRule>
  </conditionalFormatting>
  <conditionalFormatting sqref="J15">
    <cfRule type="expression" dxfId="1369" priority="62" stopIfTrue="1">
      <formula>$J$15&lt;&gt;$K$15+$S$15+$U$15+$T15</formula>
    </cfRule>
  </conditionalFormatting>
  <conditionalFormatting sqref="J16">
    <cfRule type="expression" dxfId="1368" priority="61" stopIfTrue="1">
      <formula>$J$16&lt;&gt;$K$16+$S$16+$U$16+$T16</formula>
    </cfRule>
  </conditionalFormatting>
  <conditionalFormatting sqref="J17">
    <cfRule type="expression" dxfId="1367" priority="60" stopIfTrue="1">
      <formula>$J$17&lt;&gt;$K$17+$S$17+$U$17+$T17</formula>
    </cfRule>
  </conditionalFormatting>
  <conditionalFormatting sqref="J18">
    <cfRule type="expression" dxfId="1366" priority="59" stopIfTrue="1">
      <formula>$J$18&lt;&gt;$K$18+$S$18+$U$18+$T18</formula>
    </cfRule>
  </conditionalFormatting>
  <conditionalFormatting sqref="J19">
    <cfRule type="expression" dxfId="1365" priority="58" stopIfTrue="1">
      <formula>$J$19&lt;&gt;$K$19+$S$19+$U$19+$T19</formula>
    </cfRule>
  </conditionalFormatting>
  <conditionalFormatting sqref="J20">
    <cfRule type="expression" dxfId="1364" priority="57" stopIfTrue="1">
      <formula>$J$20&lt;&gt;$K$20+$S$20+$U$20+$T20</formula>
    </cfRule>
  </conditionalFormatting>
  <conditionalFormatting sqref="J21">
    <cfRule type="expression" dxfId="1363" priority="56" stopIfTrue="1">
      <formula>$J$21&lt;&gt;$K$21+$S$21+$U$21+$T21</formula>
    </cfRule>
  </conditionalFormatting>
  <conditionalFormatting sqref="J22">
    <cfRule type="expression" dxfId="1362" priority="55" stopIfTrue="1">
      <formula>$J$22&lt;&gt;$K$22+$S$22+$U$22+$T22</formula>
    </cfRule>
  </conditionalFormatting>
  <conditionalFormatting sqref="J23">
    <cfRule type="expression" dxfId="1361" priority="54" stopIfTrue="1">
      <formula>$J$23&lt;&gt;$K$23+$S$23+$U$23+$T23</formula>
    </cfRule>
  </conditionalFormatting>
  <conditionalFormatting sqref="J24">
    <cfRule type="expression" dxfId="1360" priority="53" stopIfTrue="1">
      <formula>$J$24&lt;&gt;$K$24+$S$24+$U$24+$T24</formula>
    </cfRule>
  </conditionalFormatting>
  <conditionalFormatting sqref="J25">
    <cfRule type="expression" dxfId="1359" priority="52" stopIfTrue="1">
      <formula>$J$25&lt;&gt;$K$25+$S$25+$U$25+$T25</formula>
    </cfRule>
  </conditionalFormatting>
  <conditionalFormatting sqref="J26">
    <cfRule type="expression" dxfId="1358" priority="51" stopIfTrue="1">
      <formula>$J$26&lt;&gt;$K$26+$S$26+$U$26+$T26</formula>
    </cfRule>
  </conditionalFormatting>
  <conditionalFormatting sqref="J27">
    <cfRule type="expression" dxfId="1357" priority="50" stopIfTrue="1">
      <formula>$J$27&lt;&gt;$K$27+$S$27+$U$27+$T27</formula>
    </cfRule>
  </conditionalFormatting>
  <conditionalFormatting sqref="J28">
    <cfRule type="expression" dxfId="1356" priority="49" stopIfTrue="1">
      <formula>$J$28&lt;&gt;$K$28+$S$28+$U$28+$T28</formula>
    </cfRule>
  </conditionalFormatting>
  <conditionalFormatting sqref="J29">
    <cfRule type="expression" dxfId="1355" priority="48" stopIfTrue="1">
      <formula>$J$29&lt;&gt;$K$29+$S$29+$U$29+$T29</formula>
    </cfRule>
  </conditionalFormatting>
  <conditionalFormatting sqref="J30">
    <cfRule type="expression" dxfId="1354" priority="47" stopIfTrue="1">
      <formula>$J$30&lt;&gt;$K$30+$S$30+$U$30+$T30</formula>
    </cfRule>
  </conditionalFormatting>
  <conditionalFormatting sqref="J31">
    <cfRule type="expression" dxfId="1353" priority="46" stopIfTrue="1">
      <formula>$J$31&lt;&gt;$K$31+$S$31+$U$31+$T31</formula>
    </cfRule>
  </conditionalFormatting>
  <conditionalFormatting sqref="P7:P31">
    <cfRule type="cellIs" dxfId="1352" priority="43" stopIfTrue="1" operator="notEqual">
      <formula>0</formula>
    </cfRule>
  </conditionalFormatting>
  <conditionalFormatting sqref="X3:X31">
    <cfRule type="expression" dxfId="1351" priority="35" stopIfTrue="1">
      <formula>SUM($X$7:$X$31)&gt;1</formula>
    </cfRule>
  </conditionalFormatting>
  <conditionalFormatting sqref="B3">
    <cfRule type="cellIs" dxfId="1350" priority="33" stopIfTrue="1" operator="equal">
      <formula>0</formula>
    </cfRule>
  </conditionalFormatting>
  <conditionalFormatting sqref="J8">
    <cfRule type="expression" dxfId="1349" priority="31" stopIfTrue="1">
      <formula>$J$8&lt;&gt;$K$8+$S$8+$U$8+$T8</formula>
    </cfRule>
  </conditionalFormatting>
  <conditionalFormatting sqref="J7:X7">
    <cfRule type="expression" dxfId="1348" priority="30">
      <formula>$I$7&lt;&gt;1</formula>
    </cfRule>
  </conditionalFormatting>
  <conditionalFormatting sqref="J8:X8">
    <cfRule type="expression" dxfId="1347" priority="29">
      <formula>$I$8&lt;&gt;1</formula>
    </cfRule>
  </conditionalFormatting>
  <conditionalFormatting sqref="J9:X9">
    <cfRule type="expression" dxfId="1346" priority="27">
      <formula>$I$9&lt;&gt;1</formula>
    </cfRule>
  </conditionalFormatting>
  <conditionalFormatting sqref="J10:X10">
    <cfRule type="expression" dxfId="1345" priority="26">
      <formula>$I$10&lt;&gt;1</formula>
    </cfRule>
  </conditionalFormatting>
  <conditionalFormatting sqref="J11:X11">
    <cfRule type="expression" dxfId="1344" priority="25">
      <formula>$I$11&lt;&gt;1</formula>
    </cfRule>
  </conditionalFormatting>
  <conditionalFormatting sqref="J12:X12">
    <cfRule type="expression" dxfId="1343" priority="24">
      <formula>$I$12&lt;&gt;1</formula>
    </cfRule>
  </conditionalFormatting>
  <conditionalFormatting sqref="J13:X13">
    <cfRule type="expression" dxfId="1342" priority="23">
      <formula>$I$13&lt;&gt;1</formula>
    </cfRule>
  </conditionalFormatting>
  <conditionalFormatting sqref="J14:X14">
    <cfRule type="expression" dxfId="1341" priority="22">
      <formula>$I$14&lt;&gt;1</formula>
    </cfRule>
  </conditionalFormatting>
  <conditionalFormatting sqref="J15:X15">
    <cfRule type="expression" dxfId="1340" priority="21">
      <formula>$I$15&lt;&gt;1</formula>
    </cfRule>
  </conditionalFormatting>
  <conditionalFormatting sqref="J16:X16">
    <cfRule type="expression" dxfId="1339" priority="20">
      <formula>$I$16&lt;&gt;1</formula>
    </cfRule>
  </conditionalFormatting>
  <conditionalFormatting sqref="J17:X17">
    <cfRule type="expression" dxfId="1338" priority="19">
      <formula>$I$17&lt;&gt;1</formula>
    </cfRule>
  </conditionalFormatting>
  <conditionalFormatting sqref="J18:X18">
    <cfRule type="expression" dxfId="1337" priority="18">
      <formula>$I$18&lt;&gt;1</formula>
    </cfRule>
  </conditionalFormatting>
  <conditionalFormatting sqref="J19:X19">
    <cfRule type="expression" dxfId="1336" priority="17">
      <formula>$I$19&lt;&gt;1</formula>
    </cfRule>
  </conditionalFormatting>
  <conditionalFormatting sqref="J20:X20">
    <cfRule type="expression" dxfId="1335" priority="16">
      <formula>$I$20&lt;&gt;1</formula>
    </cfRule>
  </conditionalFormatting>
  <conditionalFormatting sqref="J21:X21">
    <cfRule type="expression" dxfId="1334" priority="15">
      <formula>$I$21&lt;&gt;1</formula>
    </cfRule>
  </conditionalFormatting>
  <conditionalFormatting sqref="J22:X22">
    <cfRule type="expression" dxfId="1333" priority="14">
      <formula>$I$22&lt;&gt;1</formula>
    </cfRule>
  </conditionalFormatting>
  <conditionalFormatting sqref="J23:X23">
    <cfRule type="expression" dxfId="1332" priority="13">
      <formula>$I$23&lt;&gt;1</formula>
    </cfRule>
  </conditionalFormatting>
  <conditionalFormatting sqref="J24:X24">
    <cfRule type="expression" dxfId="1331" priority="12">
      <formula>$I$24&lt;&gt;1</formula>
    </cfRule>
  </conditionalFormatting>
  <conditionalFormatting sqref="J25:X25">
    <cfRule type="expression" dxfId="1330" priority="11">
      <formula>$I$25&lt;&gt;1</formula>
    </cfRule>
  </conditionalFormatting>
  <conditionalFormatting sqref="J26:X26">
    <cfRule type="expression" dxfId="1329" priority="10">
      <formula>$I$26&lt;&gt;1</formula>
    </cfRule>
  </conditionalFormatting>
  <conditionalFormatting sqref="J27:X27">
    <cfRule type="expression" dxfId="1328" priority="9">
      <formula>$I$27&lt;&gt;1</formula>
    </cfRule>
  </conditionalFormatting>
  <conditionalFormatting sqref="J28:X28">
    <cfRule type="expression" dxfId="1327" priority="8">
      <formula>$I$28&lt;&gt;1</formula>
    </cfRule>
  </conditionalFormatting>
  <conditionalFormatting sqref="J29:X29">
    <cfRule type="expression" dxfId="1326" priority="7">
      <formula>$I$29&lt;&gt;1</formula>
    </cfRule>
  </conditionalFormatting>
  <conditionalFormatting sqref="J30:X30">
    <cfRule type="expression" dxfId="1325" priority="5">
      <formula>$I$30&lt;&gt;1</formula>
    </cfRule>
  </conditionalFormatting>
  <conditionalFormatting sqref="J31:X31">
    <cfRule type="expression" dxfId="1324" priority="4">
      <formula>$I$31&lt;&gt;1</formula>
    </cfRule>
  </conditionalFormatting>
  <conditionalFormatting sqref="R3:V3">
    <cfRule type="expression" dxfId="1323" priority="2">
      <formula>$N$3&lt;&gt;0</formula>
    </cfRule>
    <cfRule type="expression" dxfId="1322" priority="3">
      <formula>$B$3&lt;&gt;1</formula>
    </cfRule>
  </conditionalFormatting>
  <conditionalFormatting sqref="Q5:Q32">
    <cfRule type="expression" dxfId="1321" priority="88" stopIfTrue="1">
      <formula>$Q$32&gt;$I$3</formula>
    </cfRule>
  </conditionalFormatting>
  <conditionalFormatting sqref="L5:L32">
    <cfRule type="expression" priority="91" stopIfTrue="1">
      <formula>$H$1=""</formula>
    </cfRule>
    <cfRule type="expression" dxfId="1320" priority="92" stopIfTrue="1">
      <formula>$L$32&gt;$I$3</formula>
    </cfRule>
  </conditionalFormatting>
  <conditionalFormatting sqref="X7:X31">
    <cfRule type="expression" dxfId="1319" priority="1">
      <formula>$B$3&lt;&gt;1</formula>
    </cfRule>
  </conditionalFormatting>
  <dataValidations count="8">
    <dataValidation type="whole" allowBlank="1" showInputMessage="1" showErrorMessage="1" sqref="I7:I31 X7:X31">
      <formula1>0</formula1>
      <formula2>1</formula2>
    </dataValidation>
    <dataValidation type="list" allowBlank="1" showInputMessage="1" showErrorMessage="1" sqref="A1">
      <formula1>$AI$1:$AI$8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J7:V31">
      <formula1>$AJ$1:$AJ$31</formula1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集計!$AJ$1:$AJ$32</xm:f>
          </x14:formula1>
          <xm:sqref>J7:V31 G35:O36</xm:sqref>
        </x14:dataValidation>
        <x14:dataValidation type="list" allowBlank="1" showInputMessage="1" showErrorMessage="1">
          <x14:formula1>
            <xm:f>集計!$AI$1:$AI$7</xm:f>
          </x14:formula1>
          <xm:sqref>A1</xm:sqref>
        </x14:dataValidation>
        <x14:dataValidation type="list" allowBlank="1" showInputMessage="1" showErrorMessage="1">
          <x14:formula1>
            <xm:f>集計!$AJ$2:$AJ$32</xm:f>
          </x14:formula1>
          <xm:sqref>C1</xm:sqref>
        </x14:dataValidation>
        <x14:dataValidation type="list" allowBlank="1" showInputMessage="1" showErrorMessage="1">
          <x14:formula1>
            <xm:f>集計!$AJ$2:$AJ$2</xm:f>
          </x14:formula1>
          <xm:sqref>I7:I31</xm:sqref>
        </x14:dataValidation>
        <x14:dataValidation type="list" allowBlank="1" showInputMessage="1" showErrorMessage="1">
          <x14:formula1>
            <xm:f>集計!$AP$3:$AP$23</xm:f>
          </x14:formula1>
          <xm:sqref>M1:P1</xm:sqref>
        </x14:dataValidation>
        <x14:dataValidation type="list" allowBlank="1" showInputMessage="1" showErrorMessage="1">
          <x14:formula1>
            <xm:f>集計!$AL$1:$AL3</xm:f>
          </x14:formula1>
          <xm:sqref>R3:V3</xm:sqref>
        </x14:dataValidation>
        <x14:dataValidation type="list" allowBlank="1" showInputMessage="1" showErrorMessage="1">
          <x14:formula1>
            <xm:f>集計!AK$1:$AK$7</xm:f>
          </x14:formula1>
          <xm:sqref>E1</xm:sqref>
        </x14:dataValidation>
        <x14:dataValidation type="list" allowBlank="1" showInputMessage="1" showErrorMessage="1">
          <x14:formula1>
            <xm:f>集計!AJ2:AJ2</xm:f>
          </x14:formula1>
          <xm:sqref>X7:X31</xm:sqref>
        </x14:dataValidation>
        <x14:dataValidation type="list" allowBlank="1" showInputMessage="1" showErrorMessage="1">
          <x14:formula1>
            <xm:f>集計!AV3:AV5</xm:f>
          </x14:formula1>
          <xm:sqref>G1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D188"/>
  <sheetViews>
    <sheetView showGridLines="0" showRowColHeaders="0" zoomScaleNormal="100" zoomScaleSheetLayoutView="85" workbookViewId="0">
      <pane xSplit="8" ySplit="6" topLeftCell="I24" activePane="bottomRight" state="frozen"/>
      <selection pane="topRight" activeCell="I1" sqref="I1"/>
      <selection pane="bottomLeft" activeCell="A7" sqref="A7"/>
      <selection pane="bottomRight" activeCell="Z29" sqref="Z29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154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(後攻)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/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>対戦相手選択</v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1318" priority="95" stopIfTrue="1">
      <formula>$L$32&lt;$Q$32</formula>
    </cfRule>
  </conditionalFormatting>
  <conditionalFormatting sqref="P32">
    <cfRule type="expression" dxfId="1317" priority="94" stopIfTrue="1">
      <formula>$P$32&gt;=1</formula>
    </cfRule>
  </conditionalFormatting>
  <conditionalFormatting sqref="J7">
    <cfRule type="expression" dxfId="1316" priority="93" stopIfTrue="1">
      <formula>$J7&lt;&gt;$K7+$S7+$U7+$T7</formula>
    </cfRule>
  </conditionalFormatting>
  <conditionalFormatting sqref="K7:K31">
    <cfRule type="expression" dxfId="1315" priority="92" stopIfTrue="1">
      <formula>$K7&lt;$M7+$N7+$O7+$P7</formula>
    </cfRule>
  </conditionalFormatting>
  <conditionalFormatting sqref="J9">
    <cfRule type="expression" dxfId="1314" priority="91" stopIfTrue="1">
      <formula>$J$9&lt;&gt;$K$9+$S$9+$U$9+$T9</formula>
    </cfRule>
  </conditionalFormatting>
  <conditionalFormatting sqref="J10">
    <cfRule type="expression" dxfId="1313" priority="90" stopIfTrue="1">
      <formula>$J$10&lt;&gt;$K$10+$S$10+$U$10+$T10</formula>
    </cfRule>
  </conditionalFormatting>
  <conditionalFormatting sqref="J11">
    <cfRule type="expression" dxfId="1312" priority="89" stopIfTrue="1">
      <formula>$J$11&lt;&gt;$K$11+$S$11+$U$11+$T11</formula>
    </cfRule>
  </conditionalFormatting>
  <conditionalFormatting sqref="J12">
    <cfRule type="expression" dxfId="1311" priority="88" stopIfTrue="1">
      <formula>$J$12&lt;&gt;$K$12+$S$12+$U$12+$T12</formula>
    </cfRule>
  </conditionalFormatting>
  <conditionalFormatting sqref="J13">
    <cfRule type="expression" dxfId="1310" priority="87" stopIfTrue="1">
      <formula>$J$13&lt;&gt;$K$13+$S$13+$U$13+$T13</formula>
    </cfRule>
  </conditionalFormatting>
  <conditionalFormatting sqref="J14">
    <cfRule type="expression" dxfId="1309" priority="86" stopIfTrue="1">
      <formula>$J$14&lt;&gt;$K$14+$S$14+$U$14+$T14</formula>
    </cfRule>
  </conditionalFormatting>
  <conditionalFormatting sqref="J15">
    <cfRule type="expression" dxfId="1308" priority="85" stopIfTrue="1">
      <formula>$J$15&lt;&gt;$K$15+$S$15+$U$15+$T15</formula>
    </cfRule>
  </conditionalFormatting>
  <conditionalFormatting sqref="J16">
    <cfRule type="expression" dxfId="1307" priority="84" stopIfTrue="1">
      <formula>$J$16&lt;&gt;$K$16+$S$16+$U$16+$T16</formula>
    </cfRule>
  </conditionalFormatting>
  <conditionalFormatting sqref="J17">
    <cfRule type="expression" dxfId="1306" priority="83" stopIfTrue="1">
      <formula>$J$17&lt;&gt;$K$17+$S$17+$U$17+$T17</formula>
    </cfRule>
  </conditionalFormatting>
  <conditionalFormatting sqref="J18">
    <cfRule type="expression" dxfId="1305" priority="82" stopIfTrue="1">
      <formula>$J$18&lt;&gt;$K$18+$S$18+$U$18+$T18</formula>
    </cfRule>
  </conditionalFormatting>
  <conditionalFormatting sqref="J19">
    <cfRule type="expression" dxfId="1304" priority="81" stopIfTrue="1">
      <formula>$J$19&lt;&gt;$K$19+$S$19+$U$19+$T19</formula>
    </cfRule>
  </conditionalFormatting>
  <conditionalFormatting sqref="J20">
    <cfRule type="expression" dxfId="1303" priority="80" stopIfTrue="1">
      <formula>$J$20&lt;&gt;$K$20+$S$20+$U$20+$T20</formula>
    </cfRule>
  </conditionalFormatting>
  <conditionalFormatting sqref="J21">
    <cfRule type="expression" dxfId="1302" priority="79" stopIfTrue="1">
      <formula>$J$21&lt;&gt;$K$21+$S$21+$U$21+$T21</formula>
    </cfRule>
  </conditionalFormatting>
  <conditionalFormatting sqref="J22">
    <cfRule type="expression" dxfId="1301" priority="78" stopIfTrue="1">
      <formula>$J$22&lt;&gt;$K$22+$S$22+$U$22+$T22</formula>
    </cfRule>
  </conditionalFormatting>
  <conditionalFormatting sqref="J23">
    <cfRule type="expression" dxfId="1300" priority="77" stopIfTrue="1">
      <formula>$J$23&lt;&gt;$K$23+$S$23+$U$23+$T23</formula>
    </cfRule>
  </conditionalFormatting>
  <conditionalFormatting sqref="J24">
    <cfRule type="expression" dxfId="1299" priority="76" stopIfTrue="1">
      <formula>$J$24&lt;&gt;$K$24+$S$24+$U$24+$T24</formula>
    </cfRule>
  </conditionalFormatting>
  <conditionalFormatting sqref="J25">
    <cfRule type="expression" dxfId="1298" priority="75" stopIfTrue="1">
      <formula>$J$25&lt;&gt;$K$25+$S$25+$U$25+$T25</formula>
    </cfRule>
  </conditionalFormatting>
  <conditionalFormatting sqref="J26">
    <cfRule type="expression" dxfId="1297" priority="74" stopIfTrue="1">
      <formula>$J$26&lt;&gt;$K$26+$S$26+$U$26+$T26</formula>
    </cfRule>
  </conditionalFormatting>
  <conditionalFormatting sqref="J27">
    <cfRule type="expression" dxfId="1296" priority="73" stopIfTrue="1">
      <formula>$J$27&lt;&gt;$K$27+$S$27+$U$27+$T27</formula>
    </cfRule>
  </conditionalFormatting>
  <conditionalFormatting sqref="J28">
    <cfRule type="expression" dxfId="1295" priority="72" stopIfTrue="1">
      <formula>$J$28&lt;&gt;$K$28+$S$28+$U$28+$T28</formula>
    </cfRule>
  </conditionalFormatting>
  <conditionalFormatting sqref="J29">
    <cfRule type="expression" dxfId="1294" priority="71" stopIfTrue="1">
      <formula>$J$29&lt;&gt;$K$29+$S$29+$U$29+$T29</formula>
    </cfRule>
  </conditionalFormatting>
  <conditionalFormatting sqref="J30">
    <cfRule type="expression" dxfId="1293" priority="70" stopIfTrue="1">
      <formula>$J$30&lt;&gt;$K$30+$S$30+$U$30+$T30</formula>
    </cfRule>
  </conditionalFormatting>
  <conditionalFormatting sqref="J31">
    <cfRule type="expression" dxfId="1292" priority="69" stopIfTrue="1">
      <formula>$J$31&lt;&gt;$K$31+$S$31+$U$31+$T31</formula>
    </cfRule>
  </conditionalFormatting>
  <conditionalFormatting sqref="P7:P31">
    <cfRule type="cellIs" dxfId="1291" priority="68" stopIfTrue="1" operator="notEqual">
      <formula>0</formula>
    </cfRule>
  </conditionalFormatting>
  <conditionalFormatting sqref="X3:X31">
    <cfRule type="expression" dxfId="1290" priority="66" stopIfTrue="1">
      <formula>SUM($X$7:$X$31)&gt;1</formula>
    </cfRule>
  </conditionalFormatting>
  <conditionalFormatting sqref="B3">
    <cfRule type="cellIs" dxfId="1289" priority="65" stopIfTrue="1" operator="equal">
      <formula>0</formula>
    </cfRule>
  </conditionalFormatting>
  <conditionalFormatting sqref="J8">
    <cfRule type="expression" dxfId="1288" priority="62" stopIfTrue="1">
      <formula>$J$8&lt;&gt;$K$8+$S$8+$U$8+$T8</formula>
    </cfRule>
  </conditionalFormatting>
  <conditionalFormatting sqref="J7">
    <cfRule type="expression" dxfId="1287" priority="61" stopIfTrue="1">
      <formula>$J7&lt;&gt;$K7+$S7+$U7+$T7</formula>
    </cfRule>
  </conditionalFormatting>
  <conditionalFormatting sqref="K7:K31">
    <cfRule type="expression" dxfId="1286" priority="60" stopIfTrue="1">
      <formula>$K7&lt;$M7+$N7+$O7+$P7</formula>
    </cfRule>
  </conditionalFormatting>
  <conditionalFormatting sqref="J9">
    <cfRule type="expression" dxfId="1285" priority="59" stopIfTrue="1">
      <formula>$J$9&lt;&gt;$K$9+$S$9+$U$9+$T9</formula>
    </cfRule>
  </conditionalFormatting>
  <conditionalFormatting sqref="J10">
    <cfRule type="expression" dxfId="1284" priority="58" stopIfTrue="1">
      <formula>$J$10&lt;&gt;$K$10+$S$10+$U$10+$T10</formula>
    </cfRule>
  </conditionalFormatting>
  <conditionalFormatting sqref="J11">
    <cfRule type="expression" dxfId="1283" priority="57" stopIfTrue="1">
      <formula>$J$11&lt;&gt;$K$11+$S$11+$U$11+$T11</formula>
    </cfRule>
  </conditionalFormatting>
  <conditionalFormatting sqref="J12">
    <cfRule type="expression" dxfId="1282" priority="56" stopIfTrue="1">
      <formula>$J$12&lt;&gt;$K$12+$S$12+$U$12+$T12</formula>
    </cfRule>
  </conditionalFormatting>
  <conditionalFormatting sqref="J13">
    <cfRule type="expression" dxfId="1281" priority="55" stopIfTrue="1">
      <formula>$J$13&lt;&gt;$K$13+$S$13+$U$13+$T13</formula>
    </cfRule>
  </conditionalFormatting>
  <conditionalFormatting sqref="J14">
    <cfRule type="expression" dxfId="1280" priority="54" stopIfTrue="1">
      <formula>$J$14&lt;&gt;$K$14+$S$14+$U$14+$T14</formula>
    </cfRule>
  </conditionalFormatting>
  <conditionalFormatting sqref="J15">
    <cfRule type="expression" dxfId="1279" priority="53" stopIfTrue="1">
      <formula>$J$15&lt;&gt;$K$15+$S$15+$U$15+$T15</formula>
    </cfRule>
  </conditionalFormatting>
  <conditionalFormatting sqref="J16">
    <cfRule type="expression" dxfId="1278" priority="52" stopIfTrue="1">
      <formula>$J$16&lt;&gt;$K$16+$S$16+$U$16+$T16</formula>
    </cfRule>
  </conditionalFormatting>
  <conditionalFormatting sqref="J17">
    <cfRule type="expression" dxfId="1277" priority="51" stopIfTrue="1">
      <formula>$J$17&lt;&gt;$K$17+$S$17+$U$17+$T17</formula>
    </cfRule>
  </conditionalFormatting>
  <conditionalFormatting sqref="J18">
    <cfRule type="expression" dxfId="1276" priority="50" stopIfTrue="1">
      <formula>$J$18&lt;&gt;$K$18+$S$18+$U$18+$T18</formula>
    </cfRule>
  </conditionalFormatting>
  <conditionalFormatting sqref="J19">
    <cfRule type="expression" dxfId="1275" priority="49" stopIfTrue="1">
      <formula>$J$19&lt;&gt;$K$19+$S$19+$U$19+$T19</formula>
    </cfRule>
  </conditionalFormatting>
  <conditionalFormatting sqref="J20">
    <cfRule type="expression" dxfId="1274" priority="48" stopIfTrue="1">
      <formula>$J$20&lt;&gt;$K$20+$S$20+$U$20+$T20</formula>
    </cfRule>
  </conditionalFormatting>
  <conditionalFormatting sqref="J21">
    <cfRule type="expression" dxfId="1273" priority="47" stopIfTrue="1">
      <formula>$J$21&lt;&gt;$K$21+$S$21+$U$21+$T21</formula>
    </cfRule>
  </conditionalFormatting>
  <conditionalFormatting sqref="J22">
    <cfRule type="expression" dxfId="1272" priority="46" stopIfTrue="1">
      <formula>$J$22&lt;&gt;$K$22+$S$22+$U$22+$T22</formula>
    </cfRule>
  </conditionalFormatting>
  <conditionalFormatting sqref="J23">
    <cfRule type="expression" dxfId="1271" priority="45" stopIfTrue="1">
      <formula>$J$23&lt;&gt;$K$23+$S$23+$U$23+$T23</formula>
    </cfRule>
  </conditionalFormatting>
  <conditionalFormatting sqref="J24">
    <cfRule type="expression" dxfId="1270" priority="44" stopIfTrue="1">
      <formula>$J$24&lt;&gt;$K$24+$S$24+$U$24+$T24</formula>
    </cfRule>
  </conditionalFormatting>
  <conditionalFormatting sqref="J25">
    <cfRule type="expression" dxfId="1269" priority="43" stopIfTrue="1">
      <formula>$J$25&lt;&gt;$K$25+$S$25+$U$25+$T25</formula>
    </cfRule>
  </conditionalFormatting>
  <conditionalFormatting sqref="J26">
    <cfRule type="expression" dxfId="1268" priority="42" stopIfTrue="1">
      <formula>$J$26&lt;&gt;$K$26+$S$26+$U$26+$T26</formula>
    </cfRule>
  </conditionalFormatting>
  <conditionalFormatting sqref="J27">
    <cfRule type="expression" dxfId="1267" priority="41" stopIfTrue="1">
      <formula>$J$27&lt;&gt;$K$27+$S$27+$U$27+$T27</formula>
    </cfRule>
  </conditionalFormatting>
  <conditionalFormatting sqref="J28">
    <cfRule type="expression" dxfId="1266" priority="40" stopIfTrue="1">
      <formula>$J$28&lt;&gt;$K$28+$S$28+$U$28+$T28</formula>
    </cfRule>
  </conditionalFormatting>
  <conditionalFormatting sqref="J29">
    <cfRule type="expression" dxfId="1265" priority="39" stopIfTrue="1">
      <formula>$J$29&lt;&gt;$K$29+$S$29+$U$29+$T29</formula>
    </cfRule>
  </conditionalFormatting>
  <conditionalFormatting sqref="J30">
    <cfRule type="expression" dxfId="1264" priority="38" stopIfTrue="1">
      <formula>$J$30&lt;&gt;$K$30+$S$30+$U$30+$T30</formula>
    </cfRule>
  </conditionalFormatting>
  <conditionalFormatting sqref="J31">
    <cfRule type="expression" dxfId="1263" priority="37" stopIfTrue="1">
      <formula>$J$31&lt;&gt;$K$31+$S$31+$U$31+$T31</formula>
    </cfRule>
  </conditionalFormatting>
  <conditionalFormatting sqref="J8">
    <cfRule type="expression" dxfId="1262" priority="31" stopIfTrue="1">
      <formula>$J$8&lt;&gt;$K$8+$S$8+$U$8+$T8</formula>
    </cfRule>
  </conditionalFormatting>
  <conditionalFormatting sqref="J7:X7">
    <cfRule type="expression" dxfId="1261" priority="30">
      <formula>$I$7&lt;&gt;1</formula>
    </cfRule>
  </conditionalFormatting>
  <conditionalFormatting sqref="J8:X8">
    <cfRule type="expression" dxfId="1260" priority="29">
      <formula>$I$8&lt;&gt;1</formula>
    </cfRule>
  </conditionalFormatting>
  <conditionalFormatting sqref="J9">
    <cfRule type="expression" dxfId="1259" priority="28" stopIfTrue="1">
      <formula>$J$8&lt;&gt;$K$8+$S$8+$U$8+$T9</formula>
    </cfRule>
  </conditionalFormatting>
  <conditionalFormatting sqref="J9:X9">
    <cfRule type="expression" dxfId="1258" priority="27">
      <formula>$I$9&lt;&gt;1</formula>
    </cfRule>
  </conditionalFormatting>
  <conditionalFormatting sqref="J10:X10">
    <cfRule type="expression" dxfId="1257" priority="26">
      <formula>$I$10&lt;&gt;1</formula>
    </cfRule>
  </conditionalFormatting>
  <conditionalFormatting sqref="J11:X11">
    <cfRule type="expression" dxfId="1256" priority="25">
      <formula>$I$11&lt;&gt;1</formula>
    </cfRule>
  </conditionalFormatting>
  <conditionalFormatting sqref="J12:X12">
    <cfRule type="expression" dxfId="1255" priority="24">
      <formula>$I$12&lt;&gt;1</formula>
    </cfRule>
  </conditionalFormatting>
  <conditionalFormatting sqref="J13:X13">
    <cfRule type="expression" dxfId="1254" priority="23">
      <formula>$I$13&lt;&gt;1</formula>
    </cfRule>
  </conditionalFormatting>
  <conditionalFormatting sqref="J14:X14">
    <cfRule type="expression" dxfId="1253" priority="22">
      <formula>$I$14&lt;&gt;1</formula>
    </cfRule>
  </conditionalFormatting>
  <conditionalFormatting sqref="J15:X15">
    <cfRule type="expression" dxfId="1252" priority="21">
      <formula>$I$15&lt;&gt;1</formula>
    </cfRule>
  </conditionalFormatting>
  <conditionalFormatting sqref="J16:X16">
    <cfRule type="expression" dxfId="1251" priority="20">
      <formula>$I$16&lt;&gt;1</formula>
    </cfRule>
  </conditionalFormatting>
  <conditionalFormatting sqref="J17:X17">
    <cfRule type="expression" dxfId="1250" priority="19">
      <formula>$I$17&lt;&gt;1</formula>
    </cfRule>
  </conditionalFormatting>
  <conditionalFormatting sqref="J18:X18">
    <cfRule type="expression" dxfId="1249" priority="18">
      <formula>$I$18&lt;&gt;1</formula>
    </cfRule>
  </conditionalFormatting>
  <conditionalFormatting sqref="J19:X19">
    <cfRule type="expression" dxfId="1248" priority="17">
      <formula>$I$19&lt;&gt;1</formula>
    </cfRule>
  </conditionalFormatting>
  <conditionalFormatting sqref="J20:X20">
    <cfRule type="expression" dxfId="1247" priority="16">
      <formula>$I$20&lt;&gt;1</formula>
    </cfRule>
  </conditionalFormatting>
  <conditionalFormatting sqref="J21:X21">
    <cfRule type="expression" dxfId="1246" priority="15">
      <formula>$I$21&lt;&gt;1</formula>
    </cfRule>
  </conditionalFormatting>
  <conditionalFormatting sqref="J22:X22">
    <cfRule type="expression" dxfId="1245" priority="14">
      <formula>$I$22&lt;&gt;1</formula>
    </cfRule>
  </conditionalFormatting>
  <conditionalFormatting sqref="J23:X23">
    <cfRule type="expression" dxfId="1244" priority="13">
      <formula>$I$23&lt;&gt;1</formula>
    </cfRule>
  </conditionalFormatting>
  <conditionalFormatting sqref="J24:X24">
    <cfRule type="expression" dxfId="1243" priority="12">
      <formula>$I$24&lt;&gt;1</formula>
    </cfRule>
  </conditionalFormatting>
  <conditionalFormatting sqref="J25:X25">
    <cfRule type="expression" dxfId="1242" priority="11">
      <formula>$I$25&lt;&gt;1</formula>
    </cfRule>
  </conditionalFormatting>
  <conditionalFormatting sqref="J26:X26">
    <cfRule type="expression" dxfId="1241" priority="10">
      <formula>$I$26&lt;&gt;1</formula>
    </cfRule>
  </conditionalFormatting>
  <conditionalFormatting sqref="J27:X27">
    <cfRule type="expression" dxfId="1240" priority="9">
      <formula>$I$27&lt;&gt;1</formula>
    </cfRule>
  </conditionalFormatting>
  <conditionalFormatting sqref="J28:X28">
    <cfRule type="expression" dxfId="1239" priority="8">
      <formula>$I$28&lt;&gt;1</formula>
    </cfRule>
  </conditionalFormatting>
  <conditionalFormatting sqref="J29:X29">
    <cfRule type="expression" dxfId="1238" priority="7">
      <formula>$I$29&lt;&gt;1</formula>
    </cfRule>
  </conditionalFormatting>
  <conditionalFormatting sqref="J30:X30">
    <cfRule type="expression" dxfId="1237" priority="6">
      <formula>$I$30&lt;&gt;1</formula>
    </cfRule>
  </conditionalFormatting>
  <conditionalFormatting sqref="J31:X31">
    <cfRule type="expression" dxfId="1236" priority="5">
      <formula>$I$31&lt;&gt;1</formula>
    </cfRule>
  </conditionalFormatting>
  <conditionalFormatting sqref="R3:V3">
    <cfRule type="expression" dxfId="1235" priority="4">
      <formula>$B$3&lt;&gt;1</formula>
    </cfRule>
  </conditionalFormatting>
  <conditionalFormatting sqref="R3:V3">
    <cfRule type="expression" dxfId="1234" priority="2">
      <formula>$N$3&lt;&gt;0</formula>
    </cfRule>
    <cfRule type="expression" dxfId="1233" priority="3">
      <formula>$B$3&lt;&gt;1</formula>
    </cfRule>
  </conditionalFormatting>
  <conditionalFormatting sqref="Q5:Q32">
    <cfRule type="expression" dxfId="1232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1231" priority="103" stopIfTrue="1">
      <formula>$L$32&gt;$I$3</formula>
    </cfRule>
  </conditionalFormatting>
  <conditionalFormatting sqref="X7:X31">
    <cfRule type="expression" dxfId="1230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BD188"/>
  <sheetViews>
    <sheetView showGridLines="0" showRowColHeaders="0" zoomScaleNormal="100" zoomScaleSheetLayoutView="8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BF6" sqref="BF6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145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1229" priority="95" stopIfTrue="1">
      <formula>$L$32&lt;$Q$32</formula>
    </cfRule>
  </conditionalFormatting>
  <conditionalFormatting sqref="P32">
    <cfRule type="expression" dxfId="1228" priority="94" stopIfTrue="1">
      <formula>$P$32&gt;=1</formula>
    </cfRule>
  </conditionalFormatting>
  <conditionalFormatting sqref="J7">
    <cfRule type="expression" dxfId="1227" priority="93" stopIfTrue="1">
      <formula>$J7&lt;&gt;$K7+$S7+$U7+$T7</formula>
    </cfRule>
  </conditionalFormatting>
  <conditionalFormatting sqref="K7:K31">
    <cfRule type="expression" dxfId="1226" priority="92" stopIfTrue="1">
      <formula>$K7&lt;$M7+$N7+$O7+$P7</formula>
    </cfRule>
  </conditionalFormatting>
  <conditionalFormatting sqref="J9">
    <cfRule type="expression" dxfId="1225" priority="91" stopIfTrue="1">
      <formula>$J$9&lt;&gt;$K$9+$S$9+$U$9+$T9</formula>
    </cfRule>
  </conditionalFormatting>
  <conditionalFormatting sqref="J10">
    <cfRule type="expression" dxfId="1224" priority="90" stopIfTrue="1">
      <formula>$J$10&lt;&gt;$K$10+$S$10+$U$10+$T10</formula>
    </cfRule>
  </conditionalFormatting>
  <conditionalFormatting sqref="J11">
    <cfRule type="expression" dxfId="1223" priority="89" stopIfTrue="1">
      <formula>$J$11&lt;&gt;$K$11+$S$11+$U$11+$T11</formula>
    </cfRule>
  </conditionalFormatting>
  <conditionalFormatting sqref="J12">
    <cfRule type="expression" dxfId="1222" priority="88" stopIfTrue="1">
      <formula>$J$12&lt;&gt;$K$12+$S$12+$U$12+$T12</formula>
    </cfRule>
  </conditionalFormatting>
  <conditionalFormatting sqref="J13">
    <cfRule type="expression" dxfId="1221" priority="87" stopIfTrue="1">
      <formula>$J$13&lt;&gt;$K$13+$S$13+$U$13+$T13</formula>
    </cfRule>
  </conditionalFormatting>
  <conditionalFormatting sqref="J14">
    <cfRule type="expression" dxfId="1220" priority="86" stopIfTrue="1">
      <formula>$J$14&lt;&gt;$K$14+$S$14+$U$14+$T14</formula>
    </cfRule>
  </conditionalFormatting>
  <conditionalFormatting sqref="J15">
    <cfRule type="expression" dxfId="1219" priority="85" stopIfTrue="1">
      <formula>$J$15&lt;&gt;$K$15+$S$15+$U$15+$T15</formula>
    </cfRule>
  </conditionalFormatting>
  <conditionalFormatting sqref="J16">
    <cfRule type="expression" dxfId="1218" priority="84" stopIfTrue="1">
      <formula>$J$16&lt;&gt;$K$16+$S$16+$U$16+$T16</formula>
    </cfRule>
  </conditionalFormatting>
  <conditionalFormatting sqref="J17">
    <cfRule type="expression" dxfId="1217" priority="83" stopIfTrue="1">
      <formula>$J$17&lt;&gt;$K$17+$S$17+$U$17+$T17</formula>
    </cfRule>
  </conditionalFormatting>
  <conditionalFormatting sqref="J18">
    <cfRule type="expression" dxfId="1216" priority="82" stopIfTrue="1">
      <formula>$J$18&lt;&gt;$K$18+$S$18+$U$18+$T18</formula>
    </cfRule>
  </conditionalFormatting>
  <conditionalFormatting sqref="J19">
    <cfRule type="expression" dxfId="1215" priority="81" stopIfTrue="1">
      <formula>$J$19&lt;&gt;$K$19+$S$19+$U$19+$T19</formula>
    </cfRule>
  </conditionalFormatting>
  <conditionalFormatting sqref="J20">
    <cfRule type="expression" dxfId="1214" priority="80" stopIfTrue="1">
      <formula>$J$20&lt;&gt;$K$20+$S$20+$U$20+$T20</formula>
    </cfRule>
  </conditionalFormatting>
  <conditionalFormatting sqref="J21">
    <cfRule type="expression" dxfId="1213" priority="79" stopIfTrue="1">
      <formula>$J$21&lt;&gt;$K$21+$S$21+$U$21+$T21</formula>
    </cfRule>
  </conditionalFormatting>
  <conditionalFormatting sqref="J22">
    <cfRule type="expression" dxfId="1212" priority="78" stopIfTrue="1">
      <formula>$J$22&lt;&gt;$K$22+$S$22+$U$22+$T22</formula>
    </cfRule>
  </conditionalFormatting>
  <conditionalFormatting sqref="J23">
    <cfRule type="expression" dxfId="1211" priority="77" stopIfTrue="1">
      <formula>$J$23&lt;&gt;$K$23+$S$23+$U$23+$T23</formula>
    </cfRule>
  </conditionalFormatting>
  <conditionalFormatting sqref="J24">
    <cfRule type="expression" dxfId="1210" priority="76" stopIfTrue="1">
      <formula>$J$24&lt;&gt;$K$24+$S$24+$U$24+$T24</formula>
    </cfRule>
  </conditionalFormatting>
  <conditionalFormatting sqref="J25">
    <cfRule type="expression" dxfId="1209" priority="75" stopIfTrue="1">
      <formula>$J$25&lt;&gt;$K$25+$S$25+$U$25+$T25</formula>
    </cfRule>
  </conditionalFormatting>
  <conditionalFormatting sqref="J26">
    <cfRule type="expression" dxfId="1208" priority="74" stopIfTrue="1">
      <formula>$J$26&lt;&gt;$K$26+$S$26+$U$26+$T26</formula>
    </cfRule>
  </conditionalFormatting>
  <conditionalFormatting sqref="J27">
    <cfRule type="expression" dxfId="1207" priority="73" stopIfTrue="1">
      <formula>$J$27&lt;&gt;$K$27+$S$27+$U$27+$T27</formula>
    </cfRule>
  </conditionalFormatting>
  <conditionalFormatting sqref="J28">
    <cfRule type="expression" dxfId="1206" priority="72" stopIfTrue="1">
      <formula>$J$28&lt;&gt;$K$28+$S$28+$U$28+$T28</formula>
    </cfRule>
  </conditionalFormatting>
  <conditionalFormatting sqref="J29">
    <cfRule type="expression" dxfId="1205" priority="71" stopIfTrue="1">
      <formula>$J$29&lt;&gt;$K$29+$S$29+$U$29+$T29</formula>
    </cfRule>
  </conditionalFormatting>
  <conditionalFormatting sqref="J30">
    <cfRule type="expression" dxfId="1204" priority="70" stopIfTrue="1">
      <formula>$J$30&lt;&gt;$K$30+$S$30+$U$30+$T30</formula>
    </cfRule>
  </conditionalFormatting>
  <conditionalFormatting sqref="J31">
    <cfRule type="expression" dxfId="1203" priority="69" stopIfTrue="1">
      <formula>$J$31&lt;&gt;$K$31+$S$31+$U$31+$T31</formula>
    </cfRule>
  </conditionalFormatting>
  <conditionalFormatting sqref="P7:P31">
    <cfRule type="cellIs" dxfId="1202" priority="68" stopIfTrue="1" operator="notEqual">
      <formula>0</formula>
    </cfRule>
  </conditionalFormatting>
  <conditionalFormatting sqref="X3:X31">
    <cfRule type="expression" dxfId="1201" priority="66" stopIfTrue="1">
      <formula>SUM($X$7:$X$31)&gt;1</formula>
    </cfRule>
  </conditionalFormatting>
  <conditionalFormatting sqref="B3">
    <cfRule type="cellIs" dxfId="1200" priority="65" stopIfTrue="1" operator="equal">
      <formula>0</formula>
    </cfRule>
  </conditionalFormatting>
  <conditionalFormatting sqref="J8">
    <cfRule type="expression" dxfId="1199" priority="62" stopIfTrue="1">
      <formula>$J$8&lt;&gt;$K$8+$S$8+$U$8+$T8</formula>
    </cfRule>
  </conditionalFormatting>
  <conditionalFormatting sqref="J7">
    <cfRule type="expression" dxfId="1198" priority="61" stopIfTrue="1">
      <formula>$J7&lt;&gt;$K7+$S7+$U7+$T7</formula>
    </cfRule>
  </conditionalFormatting>
  <conditionalFormatting sqref="K7:K31">
    <cfRule type="expression" dxfId="1197" priority="60" stopIfTrue="1">
      <formula>$K7&lt;$M7+$N7+$O7+$P7</formula>
    </cfRule>
  </conditionalFormatting>
  <conditionalFormatting sqref="J9">
    <cfRule type="expression" dxfId="1196" priority="59" stopIfTrue="1">
      <formula>$J$9&lt;&gt;$K$9+$S$9+$U$9+$T9</formula>
    </cfRule>
  </conditionalFormatting>
  <conditionalFormatting sqref="J10">
    <cfRule type="expression" dxfId="1195" priority="58" stopIfTrue="1">
      <formula>$J$10&lt;&gt;$K$10+$S$10+$U$10+$T10</formula>
    </cfRule>
  </conditionalFormatting>
  <conditionalFormatting sqref="J11">
    <cfRule type="expression" dxfId="1194" priority="57" stopIfTrue="1">
      <formula>$J$11&lt;&gt;$K$11+$S$11+$U$11+$T11</formula>
    </cfRule>
  </conditionalFormatting>
  <conditionalFormatting sqref="J12">
    <cfRule type="expression" dxfId="1193" priority="56" stopIfTrue="1">
      <formula>$J$12&lt;&gt;$K$12+$S$12+$U$12+$T12</formula>
    </cfRule>
  </conditionalFormatting>
  <conditionalFormatting sqref="J13">
    <cfRule type="expression" dxfId="1192" priority="55" stopIfTrue="1">
      <formula>$J$13&lt;&gt;$K$13+$S$13+$U$13+$T13</formula>
    </cfRule>
  </conditionalFormatting>
  <conditionalFormatting sqref="J14">
    <cfRule type="expression" dxfId="1191" priority="54" stopIfTrue="1">
      <formula>$J$14&lt;&gt;$K$14+$S$14+$U$14+$T14</formula>
    </cfRule>
  </conditionalFormatting>
  <conditionalFormatting sqref="J15">
    <cfRule type="expression" dxfId="1190" priority="53" stopIfTrue="1">
      <formula>$J$15&lt;&gt;$K$15+$S$15+$U$15+$T15</formula>
    </cfRule>
  </conditionalFormatting>
  <conditionalFormatting sqref="J16">
    <cfRule type="expression" dxfId="1189" priority="52" stopIfTrue="1">
      <formula>$J$16&lt;&gt;$K$16+$S$16+$U$16+$T16</formula>
    </cfRule>
  </conditionalFormatting>
  <conditionalFormatting sqref="J17">
    <cfRule type="expression" dxfId="1188" priority="51" stopIfTrue="1">
      <formula>$J$17&lt;&gt;$K$17+$S$17+$U$17+$T17</formula>
    </cfRule>
  </conditionalFormatting>
  <conditionalFormatting sqref="J18">
    <cfRule type="expression" dxfId="1187" priority="50" stopIfTrue="1">
      <formula>$J$18&lt;&gt;$K$18+$S$18+$U$18+$T18</formula>
    </cfRule>
  </conditionalFormatting>
  <conditionalFormatting sqref="J19">
    <cfRule type="expression" dxfId="1186" priority="49" stopIfTrue="1">
      <formula>$J$19&lt;&gt;$K$19+$S$19+$U$19+$T19</formula>
    </cfRule>
  </conditionalFormatting>
  <conditionalFormatting sqref="J20">
    <cfRule type="expression" dxfId="1185" priority="48" stopIfTrue="1">
      <formula>$J$20&lt;&gt;$K$20+$S$20+$U$20+$T20</formula>
    </cfRule>
  </conditionalFormatting>
  <conditionalFormatting sqref="J21">
    <cfRule type="expression" dxfId="1184" priority="47" stopIfTrue="1">
      <formula>$J$21&lt;&gt;$K$21+$S$21+$U$21+$T21</formula>
    </cfRule>
  </conditionalFormatting>
  <conditionalFormatting sqref="J22">
    <cfRule type="expression" dxfId="1183" priority="46" stopIfTrue="1">
      <formula>$J$22&lt;&gt;$K$22+$S$22+$U$22+$T22</formula>
    </cfRule>
  </conditionalFormatting>
  <conditionalFormatting sqref="J23">
    <cfRule type="expression" dxfId="1182" priority="45" stopIfTrue="1">
      <formula>$J$23&lt;&gt;$K$23+$S$23+$U$23+$T23</formula>
    </cfRule>
  </conditionalFormatting>
  <conditionalFormatting sqref="J24">
    <cfRule type="expression" dxfId="1181" priority="44" stopIfTrue="1">
      <formula>$J$24&lt;&gt;$K$24+$S$24+$U$24+$T24</formula>
    </cfRule>
  </conditionalFormatting>
  <conditionalFormatting sqref="J25">
    <cfRule type="expression" dxfId="1180" priority="43" stopIfTrue="1">
      <formula>$J$25&lt;&gt;$K$25+$S$25+$U$25+$T25</formula>
    </cfRule>
  </conditionalFormatting>
  <conditionalFormatting sqref="J26">
    <cfRule type="expression" dxfId="1179" priority="42" stopIfTrue="1">
      <formula>$J$26&lt;&gt;$K$26+$S$26+$U$26+$T26</formula>
    </cfRule>
  </conditionalFormatting>
  <conditionalFormatting sqref="J27">
    <cfRule type="expression" dxfId="1178" priority="41" stopIfTrue="1">
      <formula>$J$27&lt;&gt;$K$27+$S$27+$U$27+$T27</formula>
    </cfRule>
  </conditionalFormatting>
  <conditionalFormatting sqref="J28">
    <cfRule type="expression" dxfId="1177" priority="40" stopIfTrue="1">
      <formula>$J$28&lt;&gt;$K$28+$S$28+$U$28+$T28</formula>
    </cfRule>
  </conditionalFormatting>
  <conditionalFormatting sqref="J29">
    <cfRule type="expression" dxfId="1176" priority="39" stopIfTrue="1">
      <formula>$J$29&lt;&gt;$K$29+$S$29+$U$29+$T29</formula>
    </cfRule>
  </conditionalFormatting>
  <conditionalFormatting sqref="J30">
    <cfRule type="expression" dxfId="1175" priority="38" stopIfTrue="1">
      <formula>$J$30&lt;&gt;$K$30+$S$30+$U$30+$T30</formula>
    </cfRule>
  </conditionalFormatting>
  <conditionalFormatting sqref="J31">
    <cfRule type="expression" dxfId="1174" priority="37" stopIfTrue="1">
      <formula>$J$31&lt;&gt;$K$31+$S$31+$U$31+$T31</formula>
    </cfRule>
  </conditionalFormatting>
  <conditionalFormatting sqref="J8">
    <cfRule type="expression" dxfId="1173" priority="31" stopIfTrue="1">
      <formula>$J$8&lt;&gt;$K$8+$S$8+$U$8+$T8</formula>
    </cfRule>
  </conditionalFormatting>
  <conditionalFormatting sqref="J7:X7">
    <cfRule type="expression" dxfId="1172" priority="30">
      <formula>$I$7&lt;&gt;1</formula>
    </cfRule>
  </conditionalFormatting>
  <conditionalFormatting sqref="J8:X8">
    <cfRule type="expression" dxfId="1171" priority="29">
      <formula>$I$8&lt;&gt;1</formula>
    </cfRule>
  </conditionalFormatting>
  <conditionalFormatting sqref="J9:X9">
    <cfRule type="expression" dxfId="1170" priority="27">
      <formula>$I$9&lt;&gt;1</formula>
    </cfRule>
  </conditionalFormatting>
  <conditionalFormatting sqref="J10:X10">
    <cfRule type="expression" dxfId="1169" priority="26">
      <formula>$I$10&lt;&gt;1</formula>
    </cfRule>
  </conditionalFormatting>
  <conditionalFormatting sqref="J11:X11">
    <cfRule type="expression" dxfId="1168" priority="25">
      <formula>$I$11&lt;&gt;1</formula>
    </cfRule>
  </conditionalFormatting>
  <conditionalFormatting sqref="J12:X12">
    <cfRule type="expression" dxfId="1167" priority="24">
      <formula>$I$12&lt;&gt;1</formula>
    </cfRule>
  </conditionalFormatting>
  <conditionalFormatting sqref="J13:X13">
    <cfRule type="expression" dxfId="1166" priority="23">
      <formula>$I$13&lt;&gt;1</formula>
    </cfRule>
  </conditionalFormatting>
  <conditionalFormatting sqref="J14:X14">
    <cfRule type="expression" dxfId="1165" priority="22">
      <formula>$I$14&lt;&gt;1</formula>
    </cfRule>
  </conditionalFormatting>
  <conditionalFormatting sqref="J15:X15">
    <cfRule type="expression" dxfId="1164" priority="21">
      <formula>$I$15&lt;&gt;1</formula>
    </cfRule>
  </conditionalFormatting>
  <conditionalFormatting sqref="J16:X16">
    <cfRule type="expression" dxfId="1163" priority="20">
      <formula>$I$16&lt;&gt;1</formula>
    </cfRule>
  </conditionalFormatting>
  <conditionalFormatting sqref="J17:X17">
    <cfRule type="expression" dxfId="1162" priority="19">
      <formula>$I$17&lt;&gt;1</formula>
    </cfRule>
  </conditionalFormatting>
  <conditionalFormatting sqref="J18:X18">
    <cfRule type="expression" dxfId="1161" priority="18">
      <formula>$I$18&lt;&gt;1</formula>
    </cfRule>
  </conditionalFormatting>
  <conditionalFormatting sqref="J19:X19">
    <cfRule type="expression" dxfId="1160" priority="17">
      <formula>$I$19&lt;&gt;1</formula>
    </cfRule>
  </conditionalFormatting>
  <conditionalFormatting sqref="J20:X20">
    <cfRule type="expression" dxfId="1159" priority="16">
      <formula>$I$20&lt;&gt;1</formula>
    </cfRule>
  </conditionalFormatting>
  <conditionalFormatting sqref="J21:X21">
    <cfRule type="expression" dxfId="1158" priority="15">
      <formula>$I$21&lt;&gt;1</formula>
    </cfRule>
  </conditionalFormatting>
  <conditionalFormatting sqref="J22:X22">
    <cfRule type="expression" dxfId="1157" priority="14">
      <formula>$I$22&lt;&gt;1</formula>
    </cfRule>
  </conditionalFormatting>
  <conditionalFormatting sqref="J23:X23">
    <cfRule type="expression" dxfId="1156" priority="13">
      <formula>$I$23&lt;&gt;1</formula>
    </cfRule>
  </conditionalFormatting>
  <conditionalFormatting sqref="J24:X24">
    <cfRule type="expression" dxfId="1155" priority="12">
      <formula>$I$24&lt;&gt;1</formula>
    </cfRule>
  </conditionalFormatting>
  <conditionalFormatting sqref="J25:X25">
    <cfRule type="expression" dxfId="1154" priority="11">
      <formula>$I$25&lt;&gt;1</formula>
    </cfRule>
  </conditionalFormatting>
  <conditionalFormatting sqref="J26:X26">
    <cfRule type="expression" dxfId="1153" priority="10">
      <formula>$I$26&lt;&gt;1</formula>
    </cfRule>
  </conditionalFormatting>
  <conditionalFormatting sqref="J27:X27">
    <cfRule type="expression" dxfId="1152" priority="9">
      <formula>$I$27&lt;&gt;1</formula>
    </cfRule>
  </conditionalFormatting>
  <conditionalFormatting sqref="J28:X28">
    <cfRule type="expression" dxfId="1151" priority="8">
      <formula>$I$28&lt;&gt;1</formula>
    </cfRule>
  </conditionalFormatting>
  <conditionalFormatting sqref="J29:X29">
    <cfRule type="expression" dxfId="1150" priority="7">
      <formula>$I$29&lt;&gt;1</formula>
    </cfRule>
  </conditionalFormatting>
  <conditionalFormatting sqref="J30:X30">
    <cfRule type="expression" dxfId="1149" priority="6">
      <formula>$I$30&lt;&gt;1</formula>
    </cfRule>
  </conditionalFormatting>
  <conditionalFormatting sqref="J31:X31">
    <cfRule type="expression" dxfId="1148" priority="5">
      <formula>$I$31&lt;&gt;1</formula>
    </cfRule>
  </conditionalFormatting>
  <conditionalFormatting sqref="R3:V3">
    <cfRule type="expression" dxfId="1147" priority="4">
      <formula>$B$3&lt;&gt;1</formula>
    </cfRule>
  </conditionalFormatting>
  <conditionalFormatting sqref="R3:V3">
    <cfRule type="expression" dxfId="1146" priority="2">
      <formula>$N$3&lt;&gt;0</formula>
    </cfRule>
    <cfRule type="expression" dxfId="1145" priority="3">
      <formula>$B$3&lt;&gt;1</formula>
    </cfRule>
  </conditionalFormatting>
  <conditionalFormatting sqref="Q5:Q32">
    <cfRule type="expression" dxfId="1144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1143" priority="103" stopIfTrue="1">
      <formula>$L$32&gt;$I$3</formula>
    </cfRule>
  </conditionalFormatting>
  <conditionalFormatting sqref="X7:X31">
    <cfRule type="expression" dxfId="1142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BD188"/>
  <sheetViews>
    <sheetView showGridLines="0" showRowColHeaders="0" zoomScaleNormal="100" zoomScaleSheetLayoutView="8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Y11" sqref="Y1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1141" priority="95" stopIfTrue="1">
      <formula>$L$32&lt;$Q$32</formula>
    </cfRule>
  </conditionalFormatting>
  <conditionalFormatting sqref="P32">
    <cfRule type="expression" dxfId="1140" priority="94" stopIfTrue="1">
      <formula>$P$32&gt;=1</formula>
    </cfRule>
  </conditionalFormatting>
  <conditionalFormatting sqref="J7">
    <cfRule type="expression" dxfId="1139" priority="93" stopIfTrue="1">
      <formula>$J7&lt;&gt;$K7+$S7+$U7+$T7</formula>
    </cfRule>
  </conditionalFormatting>
  <conditionalFormatting sqref="K7:K31">
    <cfRule type="expression" dxfId="1138" priority="92" stopIfTrue="1">
      <formula>$K7&lt;$M7+$N7+$O7+$P7</formula>
    </cfRule>
  </conditionalFormatting>
  <conditionalFormatting sqref="J9">
    <cfRule type="expression" dxfId="1137" priority="91" stopIfTrue="1">
      <formula>$J$9&lt;&gt;$K$9+$S$9+$U$9+$T9</formula>
    </cfRule>
  </conditionalFormatting>
  <conditionalFormatting sqref="J10">
    <cfRule type="expression" dxfId="1136" priority="90" stopIfTrue="1">
      <formula>$J$10&lt;&gt;$K$10+$S$10+$U$10+$T10</formula>
    </cfRule>
  </conditionalFormatting>
  <conditionalFormatting sqref="J11">
    <cfRule type="expression" dxfId="1135" priority="89" stopIfTrue="1">
      <formula>$J$11&lt;&gt;$K$11+$S$11+$U$11+$T11</formula>
    </cfRule>
  </conditionalFormatting>
  <conditionalFormatting sqref="J12">
    <cfRule type="expression" dxfId="1134" priority="88" stopIfTrue="1">
      <formula>$J$12&lt;&gt;$K$12+$S$12+$U$12+$T12</formula>
    </cfRule>
  </conditionalFormatting>
  <conditionalFormatting sqref="J13">
    <cfRule type="expression" dxfId="1133" priority="87" stopIfTrue="1">
      <formula>$J$13&lt;&gt;$K$13+$S$13+$U$13+$T13</formula>
    </cfRule>
  </conditionalFormatting>
  <conditionalFormatting sqref="J14">
    <cfRule type="expression" dxfId="1132" priority="86" stopIfTrue="1">
      <formula>$J$14&lt;&gt;$K$14+$S$14+$U$14+$T14</formula>
    </cfRule>
  </conditionalFormatting>
  <conditionalFormatting sqref="J15">
    <cfRule type="expression" dxfId="1131" priority="85" stopIfTrue="1">
      <formula>$J$15&lt;&gt;$K$15+$S$15+$U$15+$T15</formula>
    </cfRule>
  </conditionalFormatting>
  <conditionalFormatting sqref="J16">
    <cfRule type="expression" dxfId="1130" priority="84" stopIfTrue="1">
      <formula>$J$16&lt;&gt;$K$16+$S$16+$U$16+$T16</formula>
    </cfRule>
  </conditionalFormatting>
  <conditionalFormatting sqref="J17">
    <cfRule type="expression" dxfId="1129" priority="83" stopIfTrue="1">
      <formula>$J$17&lt;&gt;$K$17+$S$17+$U$17+$T17</formula>
    </cfRule>
  </conditionalFormatting>
  <conditionalFormatting sqref="J18">
    <cfRule type="expression" dxfId="1128" priority="82" stopIfTrue="1">
      <formula>$J$18&lt;&gt;$K$18+$S$18+$U$18+$T18</formula>
    </cfRule>
  </conditionalFormatting>
  <conditionalFormatting sqref="J19">
    <cfRule type="expression" dxfId="1127" priority="81" stopIfTrue="1">
      <formula>$J$19&lt;&gt;$K$19+$S$19+$U$19+$T19</formula>
    </cfRule>
  </conditionalFormatting>
  <conditionalFormatting sqref="J20">
    <cfRule type="expression" dxfId="1126" priority="80" stopIfTrue="1">
      <formula>$J$20&lt;&gt;$K$20+$S$20+$U$20+$T20</formula>
    </cfRule>
  </conditionalFormatting>
  <conditionalFormatting sqref="J21">
    <cfRule type="expression" dxfId="1125" priority="79" stopIfTrue="1">
      <formula>$J$21&lt;&gt;$K$21+$S$21+$U$21+$T21</formula>
    </cfRule>
  </conditionalFormatting>
  <conditionalFormatting sqref="J22">
    <cfRule type="expression" dxfId="1124" priority="78" stopIfTrue="1">
      <formula>$J$22&lt;&gt;$K$22+$S$22+$U$22+$T22</formula>
    </cfRule>
  </conditionalFormatting>
  <conditionalFormatting sqref="J23">
    <cfRule type="expression" dxfId="1123" priority="77" stopIfTrue="1">
      <formula>$J$23&lt;&gt;$K$23+$S$23+$U$23+$T23</formula>
    </cfRule>
  </conditionalFormatting>
  <conditionalFormatting sqref="J24">
    <cfRule type="expression" dxfId="1122" priority="76" stopIfTrue="1">
      <formula>$J$24&lt;&gt;$K$24+$S$24+$U$24+$T24</formula>
    </cfRule>
  </conditionalFormatting>
  <conditionalFormatting sqref="J25">
    <cfRule type="expression" dxfId="1121" priority="75" stopIfTrue="1">
      <formula>$J$25&lt;&gt;$K$25+$S$25+$U$25+$T25</formula>
    </cfRule>
  </conditionalFormatting>
  <conditionalFormatting sqref="J26">
    <cfRule type="expression" dxfId="1120" priority="74" stopIfTrue="1">
      <formula>$J$26&lt;&gt;$K$26+$S$26+$U$26+$T26</formula>
    </cfRule>
  </conditionalFormatting>
  <conditionalFormatting sqref="J27">
    <cfRule type="expression" dxfId="1119" priority="73" stopIfTrue="1">
      <formula>$J$27&lt;&gt;$K$27+$S$27+$U$27+$T27</formula>
    </cfRule>
  </conditionalFormatting>
  <conditionalFormatting sqref="J28">
    <cfRule type="expression" dxfId="1118" priority="72" stopIfTrue="1">
      <formula>$J$28&lt;&gt;$K$28+$S$28+$U$28+$T28</formula>
    </cfRule>
  </conditionalFormatting>
  <conditionalFormatting sqref="J29">
    <cfRule type="expression" dxfId="1117" priority="71" stopIfTrue="1">
      <formula>$J$29&lt;&gt;$K$29+$S$29+$U$29+$T29</formula>
    </cfRule>
  </conditionalFormatting>
  <conditionalFormatting sqref="J30">
    <cfRule type="expression" dxfId="1116" priority="70" stopIfTrue="1">
      <formula>$J$30&lt;&gt;$K$30+$S$30+$U$30+$T30</formula>
    </cfRule>
  </conditionalFormatting>
  <conditionalFormatting sqref="J31">
    <cfRule type="expression" dxfId="1115" priority="69" stopIfTrue="1">
      <formula>$J$31&lt;&gt;$K$31+$S$31+$U$31+$T31</formula>
    </cfRule>
  </conditionalFormatting>
  <conditionalFormatting sqref="P7:P31">
    <cfRule type="cellIs" dxfId="1114" priority="68" stopIfTrue="1" operator="notEqual">
      <formula>0</formula>
    </cfRule>
  </conditionalFormatting>
  <conditionalFormatting sqref="X3:X31">
    <cfRule type="expression" dxfId="1113" priority="66" stopIfTrue="1">
      <formula>SUM($X$7:$X$31)&gt;1</formula>
    </cfRule>
  </conditionalFormatting>
  <conditionalFormatting sqref="B3">
    <cfRule type="cellIs" dxfId="1112" priority="65" stopIfTrue="1" operator="equal">
      <formula>0</formula>
    </cfRule>
  </conditionalFormatting>
  <conditionalFormatting sqref="J8">
    <cfRule type="expression" dxfId="1111" priority="62" stopIfTrue="1">
      <formula>$J$8&lt;&gt;$K$8+$S$8+$U$8+$T8</formula>
    </cfRule>
  </conditionalFormatting>
  <conditionalFormatting sqref="J7">
    <cfRule type="expression" dxfId="1110" priority="61" stopIfTrue="1">
      <formula>$J7&lt;&gt;$K7+$S7+$U7+$T7</formula>
    </cfRule>
  </conditionalFormatting>
  <conditionalFormatting sqref="K7:K31">
    <cfRule type="expression" dxfId="1109" priority="60" stopIfTrue="1">
      <formula>$K7&lt;$M7+$N7+$O7+$P7</formula>
    </cfRule>
  </conditionalFormatting>
  <conditionalFormatting sqref="J9">
    <cfRule type="expression" dxfId="1108" priority="59" stopIfTrue="1">
      <formula>$J$9&lt;&gt;$K$9+$S$9+$U$9+$T9</formula>
    </cfRule>
  </conditionalFormatting>
  <conditionalFormatting sqref="J10">
    <cfRule type="expression" dxfId="1107" priority="58" stopIfTrue="1">
      <formula>$J$10&lt;&gt;$K$10+$S$10+$U$10+$T10</formula>
    </cfRule>
  </conditionalFormatting>
  <conditionalFormatting sqref="J11">
    <cfRule type="expression" dxfId="1106" priority="57" stopIfTrue="1">
      <formula>$J$11&lt;&gt;$K$11+$S$11+$U$11+$T11</formula>
    </cfRule>
  </conditionalFormatting>
  <conditionalFormatting sqref="J12">
    <cfRule type="expression" dxfId="1105" priority="56" stopIfTrue="1">
      <formula>$J$12&lt;&gt;$K$12+$S$12+$U$12+$T12</formula>
    </cfRule>
  </conditionalFormatting>
  <conditionalFormatting sqref="J13">
    <cfRule type="expression" dxfId="1104" priority="55" stopIfTrue="1">
      <formula>$J$13&lt;&gt;$K$13+$S$13+$U$13+$T13</formula>
    </cfRule>
  </conditionalFormatting>
  <conditionalFormatting sqref="J14">
    <cfRule type="expression" dxfId="1103" priority="54" stopIfTrue="1">
      <formula>$J$14&lt;&gt;$K$14+$S$14+$U$14+$T14</formula>
    </cfRule>
  </conditionalFormatting>
  <conditionalFormatting sqref="J15">
    <cfRule type="expression" dxfId="1102" priority="53" stopIfTrue="1">
      <formula>$J$15&lt;&gt;$K$15+$S$15+$U$15+$T15</formula>
    </cfRule>
  </conditionalFormatting>
  <conditionalFormatting sqref="J16">
    <cfRule type="expression" dxfId="1101" priority="52" stopIfTrue="1">
      <formula>$J$16&lt;&gt;$K$16+$S$16+$U$16+$T16</formula>
    </cfRule>
  </conditionalFormatting>
  <conditionalFormatting sqref="J17">
    <cfRule type="expression" dxfId="1100" priority="51" stopIfTrue="1">
      <formula>$J$17&lt;&gt;$K$17+$S$17+$U$17+$T17</formula>
    </cfRule>
  </conditionalFormatting>
  <conditionalFormatting sqref="J18">
    <cfRule type="expression" dxfId="1099" priority="50" stopIfTrue="1">
      <formula>$J$18&lt;&gt;$K$18+$S$18+$U$18+$T18</formula>
    </cfRule>
  </conditionalFormatting>
  <conditionalFormatting sqref="J19">
    <cfRule type="expression" dxfId="1098" priority="49" stopIfTrue="1">
      <formula>$J$19&lt;&gt;$K$19+$S$19+$U$19+$T19</formula>
    </cfRule>
  </conditionalFormatting>
  <conditionalFormatting sqref="J20">
    <cfRule type="expression" dxfId="1097" priority="48" stopIfTrue="1">
      <formula>$J$20&lt;&gt;$K$20+$S$20+$U$20+$T20</formula>
    </cfRule>
  </conditionalFormatting>
  <conditionalFormatting sqref="J21">
    <cfRule type="expression" dxfId="1096" priority="47" stopIfTrue="1">
      <formula>$J$21&lt;&gt;$K$21+$S$21+$U$21+$T21</formula>
    </cfRule>
  </conditionalFormatting>
  <conditionalFormatting sqref="J22">
    <cfRule type="expression" dxfId="1095" priority="46" stopIfTrue="1">
      <formula>$J$22&lt;&gt;$K$22+$S$22+$U$22+$T22</formula>
    </cfRule>
  </conditionalFormatting>
  <conditionalFormatting sqref="J23">
    <cfRule type="expression" dxfId="1094" priority="45" stopIfTrue="1">
      <formula>$J$23&lt;&gt;$K$23+$S$23+$U$23+$T23</formula>
    </cfRule>
  </conditionalFormatting>
  <conditionalFormatting sqref="J24">
    <cfRule type="expression" dxfId="1093" priority="44" stopIfTrue="1">
      <formula>$J$24&lt;&gt;$K$24+$S$24+$U$24+$T24</formula>
    </cfRule>
  </conditionalFormatting>
  <conditionalFormatting sqref="J25">
    <cfRule type="expression" dxfId="1092" priority="43" stopIfTrue="1">
      <formula>$J$25&lt;&gt;$K$25+$S$25+$U$25+$T25</formula>
    </cfRule>
  </conditionalFormatting>
  <conditionalFormatting sqref="J26">
    <cfRule type="expression" dxfId="1091" priority="42" stopIfTrue="1">
      <formula>$J$26&lt;&gt;$K$26+$S$26+$U$26+$T26</formula>
    </cfRule>
  </conditionalFormatting>
  <conditionalFormatting sqref="J27">
    <cfRule type="expression" dxfId="1090" priority="41" stopIfTrue="1">
      <formula>$J$27&lt;&gt;$K$27+$S$27+$U$27+$T27</formula>
    </cfRule>
  </conditionalFormatting>
  <conditionalFormatting sqref="J28">
    <cfRule type="expression" dxfId="1089" priority="40" stopIfTrue="1">
      <formula>$J$28&lt;&gt;$K$28+$S$28+$U$28+$T28</formula>
    </cfRule>
  </conditionalFormatting>
  <conditionalFormatting sqref="J29">
    <cfRule type="expression" dxfId="1088" priority="39" stopIfTrue="1">
      <formula>$J$29&lt;&gt;$K$29+$S$29+$U$29+$T29</formula>
    </cfRule>
  </conditionalFormatting>
  <conditionalFormatting sqref="J30">
    <cfRule type="expression" dxfId="1087" priority="38" stopIfTrue="1">
      <formula>$J$30&lt;&gt;$K$30+$S$30+$U$30+$T30</formula>
    </cfRule>
  </conditionalFormatting>
  <conditionalFormatting sqref="J31">
    <cfRule type="expression" dxfId="1086" priority="37" stopIfTrue="1">
      <formula>$J$31&lt;&gt;$K$31+$S$31+$U$31+$T31</formula>
    </cfRule>
  </conditionalFormatting>
  <conditionalFormatting sqref="J8">
    <cfRule type="expression" dxfId="1085" priority="31" stopIfTrue="1">
      <formula>$J$8&lt;&gt;$K$8+$S$8+$U$8+$T8</formula>
    </cfRule>
  </conditionalFormatting>
  <conditionalFormatting sqref="J7:X7">
    <cfRule type="expression" dxfId="1084" priority="30">
      <formula>$I$7&lt;&gt;1</formula>
    </cfRule>
  </conditionalFormatting>
  <conditionalFormatting sqref="J8:X8">
    <cfRule type="expression" dxfId="1083" priority="29">
      <formula>$I$8&lt;&gt;1</formula>
    </cfRule>
  </conditionalFormatting>
  <conditionalFormatting sqref="J9:X9">
    <cfRule type="expression" dxfId="1082" priority="27">
      <formula>$I$9&lt;&gt;1</formula>
    </cfRule>
  </conditionalFormatting>
  <conditionalFormatting sqref="J10:X10">
    <cfRule type="expression" dxfId="1081" priority="26">
      <formula>$I$10&lt;&gt;1</formula>
    </cfRule>
  </conditionalFormatting>
  <conditionalFormatting sqref="J11:X11">
    <cfRule type="expression" dxfId="1080" priority="25">
      <formula>$I$11&lt;&gt;1</formula>
    </cfRule>
  </conditionalFormatting>
  <conditionalFormatting sqref="J12:X12">
    <cfRule type="expression" dxfId="1079" priority="24">
      <formula>$I$12&lt;&gt;1</formula>
    </cfRule>
  </conditionalFormatting>
  <conditionalFormatting sqref="J13:X13">
    <cfRule type="expression" dxfId="1078" priority="23">
      <formula>$I$13&lt;&gt;1</formula>
    </cfRule>
  </conditionalFormatting>
  <conditionalFormatting sqref="J14:X14">
    <cfRule type="expression" dxfId="1077" priority="22">
      <formula>$I$14&lt;&gt;1</formula>
    </cfRule>
  </conditionalFormatting>
  <conditionalFormatting sqref="J15:X15">
    <cfRule type="expression" dxfId="1076" priority="21">
      <formula>$I$15&lt;&gt;1</formula>
    </cfRule>
  </conditionalFormatting>
  <conditionalFormatting sqref="J16:X16">
    <cfRule type="expression" dxfId="1075" priority="20">
      <formula>$I$16&lt;&gt;1</formula>
    </cfRule>
  </conditionalFormatting>
  <conditionalFormatting sqref="J17:X17">
    <cfRule type="expression" dxfId="1074" priority="19">
      <formula>$I$17&lt;&gt;1</formula>
    </cfRule>
  </conditionalFormatting>
  <conditionalFormatting sqref="J18:X18">
    <cfRule type="expression" dxfId="1073" priority="18">
      <formula>$I$18&lt;&gt;1</formula>
    </cfRule>
  </conditionalFormatting>
  <conditionalFormatting sqref="J19:X19">
    <cfRule type="expression" dxfId="1072" priority="17">
      <formula>$I$19&lt;&gt;1</formula>
    </cfRule>
  </conditionalFormatting>
  <conditionalFormatting sqref="J20:X20">
    <cfRule type="expression" dxfId="1071" priority="16">
      <formula>$I$20&lt;&gt;1</formula>
    </cfRule>
  </conditionalFormatting>
  <conditionalFormatting sqref="J21:X21">
    <cfRule type="expression" dxfId="1070" priority="15">
      <formula>$I$21&lt;&gt;1</formula>
    </cfRule>
  </conditionalFormatting>
  <conditionalFormatting sqref="J22:X22">
    <cfRule type="expression" dxfId="1069" priority="14">
      <formula>$I$22&lt;&gt;1</formula>
    </cfRule>
  </conditionalFormatting>
  <conditionalFormatting sqref="J23:X23">
    <cfRule type="expression" dxfId="1068" priority="13">
      <formula>$I$23&lt;&gt;1</formula>
    </cfRule>
  </conditionalFormatting>
  <conditionalFormatting sqref="J24:X24">
    <cfRule type="expression" dxfId="1067" priority="12">
      <formula>$I$24&lt;&gt;1</formula>
    </cfRule>
  </conditionalFormatting>
  <conditionalFormatting sqref="J25:X25">
    <cfRule type="expression" dxfId="1066" priority="11">
      <formula>$I$25&lt;&gt;1</formula>
    </cfRule>
  </conditionalFormatting>
  <conditionalFormatting sqref="J26:X26">
    <cfRule type="expression" dxfId="1065" priority="10">
      <formula>$I$26&lt;&gt;1</formula>
    </cfRule>
  </conditionalFormatting>
  <conditionalFormatting sqref="J27:X27">
    <cfRule type="expression" dxfId="1064" priority="9">
      <formula>$I$27&lt;&gt;1</formula>
    </cfRule>
  </conditionalFormatting>
  <conditionalFormatting sqref="J28:X28">
    <cfRule type="expression" dxfId="1063" priority="8">
      <formula>$I$28&lt;&gt;1</formula>
    </cfRule>
  </conditionalFormatting>
  <conditionalFormatting sqref="J29:X29">
    <cfRule type="expression" dxfId="1062" priority="7">
      <formula>$I$29&lt;&gt;1</formula>
    </cfRule>
  </conditionalFormatting>
  <conditionalFormatting sqref="J30:X30">
    <cfRule type="expression" dxfId="1061" priority="6">
      <formula>$I$30&lt;&gt;1</formula>
    </cfRule>
  </conditionalFormatting>
  <conditionalFormatting sqref="J31:X31">
    <cfRule type="expression" dxfId="1060" priority="5">
      <formula>$I$31&lt;&gt;1</formula>
    </cfRule>
  </conditionalFormatting>
  <conditionalFormatting sqref="R3:V3">
    <cfRule type="expression" dxfId="1059" priority="4">
      <formula>$B$3&lt;&gt;1</formula>
    </cfRule>
  </conditionalFormatting>
  <conditionalFormatting sqref="R3:V3">
    <cfRule type="expression" dxfId="1058" priority="2">
      <formula>$N$3&lt;&gt;0</formula>
    </cfRule>
    <cfRule type="expression" dxfId="1057" priority="3">
      <formula>$B$3&lt;&gt;1</formula>
    </cfRule>
  </conditionalFormatting>
  <conditionalFormatting sqref="Q5:Q32">
    <cfRule type="expression" dxfId="1056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1055" priority="103" stopIfTrue="1">
      <formula>$L$32&gt;$I$3</formula>
    </cfRule>
  </conditionalFormatting>
  <conditionalFormatting sqref="X7:X31">
    <cfRule type="expression" dxfId="1054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D188"/>
  <sheetViews>
    <sheetView showGridLines="0" showRowColHeaders="0" zoomScaleNormal="100" zoomScaleSheetLayoutView="85" workbookViewId="0">
      <pane xSplit="8" ySplit="6" topLeftCell="I24" activePane="bottomRight" state="frozen"/>
      <selection pane="topRight" activeCell="I1" sqref="I1"/>
      <selection pane="bottomLeft" activeCell="A7" sqref="A7"/>
      <selection pane="bottomRight" activeCell="R30" sqref="R30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1053" priority="95" stopIfTrue="1">
      <formula>$L$32&lt;$Q$32</formula>
    </cfRule>
  </conditionalFormatting>
  <conditionalFormatting sqref="P32">
    <cfRule type="expression" dxfId="1052" priority="94" stopIfTrue="1">
      <formula>$P$32&gt;=1</formula>
    </cfRule>
  </conditionalFormatting>
  <conditionalFormatting sqref="J7">
    <cfRule type="expression" dxfId="1051" priority="93" stopIfTrue="1">
      <formula>$J7&lt;&gt;$K7+$S7+$U7+$T7</formula>
    </cfRule>
  </conditionalFormatting>
  <conditionalFormatting sqref="K7:K31">
    <cfRule type="expression" dxfId="1050" priority="92" stopIfTrue="1">
      <formula>$K7&lt;$M7+$N7+$O7+$P7</formula>
    </cfRule>
  </conditionalFormatting>
  <conditionalFormatting sqref="J9">
    <cfRule type="expression" dxfId="1049" priority="91" stopIfTrue="1">
      <formula>$J$9&lt;&gt;$K$9+$S$9+$U$9+$T9</formula>
    </cfRule>
  </conditionalFormatting>
  <conditionalFormatting sqref="J10">
    <cfRule type="expression" dxfId="1048" priority="90" stopIfTrue="1">
      <formula>$J$10&lt;&gt;$K$10+$S$10+$U$10+$T10</formula>
    </cfRule>
  </conditionalFormatting>
  <conditionalFormatting sqref="J11">
    <cfRule type="expression" dxfId="1047" priority="89" stopIfTrue="1">
      <formula>$J$11&lt;&gt;$K$11+$S$11+$U$11+$T11</formula>
    </cfRule>
  </conditionalFormatting>
  <conditionalFormatting sqref="J12">
    <cfRule type="expression" dxfId="1046" priority="88" stopIfTrue="1">
      <formula>$J$12&lt;&gt;$K$12+$S$12+$U$12+$T12</formula>
    </cfRule>
  </conditionalFormatting>
  <conditionalFormatting sqref="J13">
    <cfRule type="expression" dxfId="1045" priority="87" stopIfTrue="1">
      <formula>$J$13&lt;&gt;$K$13+$S$13+$U$13+$T13</formula>
    </cfRule>
  </conditionalFormatting>
  <conditionalFormatting sqref="J14">
    <cfRule type="expression" dxfId="1044" priority="86" stopIfTrue="1">
      <formula>$J$14&lt;&gt;$K$14+$S$14+$U$14+$T14</formula>
    </cfRule>
  </conditionalFormatting>
  <conditionalFormatting sqref="J15">
    <cfRule type="expression" dxfId="1043" priority="85" stopIfTrue="1">
      <formula>$J$15&lt;&gt;$K$15+$S$15+$U$15+$T15</formula>
    </cfRule>
  </conditionalFormatting>
  <conditionalFormatting sqref="J16">
    <cfRule type="expression" dxfId="1042" priority="84" stopIfTrue="1">
      <formula>$J$16&lt;&gt;$K$16+$S$16+$U$16+$T16</formula>
    </cfRule>
  </conditionalFormatting>
  <conditionalFormatting sqref="J17">
    <cfRule type="expression" dxfId="1041" priority="83" stopIfTrue="1">
      <formula>$J$17&lt;&gt;$K$17+$S$17+$U$17+$T17</formula>
    </cfRule>
  </conditionalFormatting>
  <conditionalFormatting sqref="J18">
    <cfRule type="expression" dxfId="1040" priority="82" stopIfTrue="1">
      <formula>$J$18&lt;&gt;$K$18+$S$18+$U$18+$T18</formula>
    </cfRule>
  </conditionalFormatting>
  <conditionalFormatting sqref="J19">
    <cfRule type="expression" dxfId="1039" priority="81" stopIfTrue="1">
      <formula>$J$19&lt;&gt;$K$19+$S$19+$U$19+$T19</formula>
    </cfRule>
  </conditionalFormatting>
  <conditionalFormatting sqref="J20">
    <cfRule type="expression" dxfId="1038" priority="80" stopIfTrue="1">
      <formula>$J$20&lt;&gt;$K$20+$S$20+$U$20+$T20</formula>
    </cfRule>
  </conditionalFormatting>
  <conditionalFormatting sqref="J21">
    <cfRule type="expression" dxfId="1037" priority="79" stopIfTrue="1">
      <formula>$J$21&lt;&gt;$K$21+$S$21+$U$21+$T21</formula>
    </cfRule>
  </conditionalFormatting>
  <conditionalFormatting sqref="J22">
    <cfRule type="expression" dxfId="1036" priority="78" stopIfTrue="1">
      <formula>$J$22&lt;&gt;$K$22+$S$22+$U$22+$T22</formula>
    </cfRule>
  </conditionalFormatting>
  <conditionalFormatting sqref="J23">
    <cfRule type="expression" dxfId="1035" priority="77" stopIfTrue="1">
      <formula>$J$23&lt;&gt;$K$23+$S$23+$U$23+$T23</formula>
    </cfRule>
  </conditionalFormatting>
  <conditionalFormatting sqref="J24">
    <cfRule type="expression" dxfId="1034" priority="76" stopIfTrue="1">
      <formula>$J$24&lt;&gt;$K$24+$S$24+$U$24+$T24</formula>
    </cfRule>
  </conditionalFormatting>
  <conditionalFormatting sqref="J25">
    <cfRule type="expression" dxfId="1033" priority="75" stopIfTrue="1">
      <formula>$J$25&lt;&gt;$K$25+$S$25+$U$25+$T25</formula>
    </cfRule>
  </conditionalFormatting>
  <conditionalFormatting sqref="J26">
    <cfRule type="expression" dxfId="1032" priority="74" stopIfTrue="1">
      <formula>$J$26&lt;&gt;$K$26+$S$26+$U$26+$T26</formula>
    </cfRule>
  </conditionalFormatting>
  <conditionalFormatting sqref="J27">
    <cfRule type="expression" dxfId="1031" priority="73" stopIfTrue="1">
      <formula>$J$27&lt;&gt;$K$27+$S$27+$U$27+$T27</formula>
    </cfRule>
  </conditionalFormatting>
  <conditionalFormatting sqref="J28">
    <cfRule type="expression" dxfId="1030" priority="72" stopIfTrue="1">
      <formula>$J$28&lt;&gt;$K$28+$S$28+$U$28+$T28</formula>
    </cfRule>
  </conditionalFormatting>
  <conditionalFormatting sqref="J29">
    <cfRule type="expression" dxfId="1029" priority="71" stopIfTrue="1">
      <formula>$J$29&lt;&gt;$K$29+$S$29+$U$29+$T29</formula>
    </cfRule>
  </conditionalFormatting>
  <conditionalFormatting sqref="J30">
    <cfRule type="expression" dxfId="1028" priority="70" stopIfTrue="1">
      <formula>$J$30&lt;&gt;$K$30+$S$30+$U$30+$T30</formula>
    </cfRule>
  </conditionalFormatting>
  <conditionalFormatting sqref="J31">
    <cfRule type="expression" dxfId="1027" priority="69" stopIfTrue="1">
      <formula>$J$31&lt;&gt;$K$31+$S$31+$U$31+$T31</formula>
    </cfRule>
  </conditionalFormatting>
  <conditionalFormatting sqref="P7:P31">
    <cfRule type="cellIs" dxfId="1026" priority="68" stopIfTrue="1" operator="notEqual">
      <formula>0</formula>
    </cfRule>
  </conditionalFormatting>
  <conditionalFormatting sqref="X3:X31">
    <cfRule type="expression" dxfId="1025" priority="66" stopIfTrue="1">
      <formula>SUM($X$7:$X$31)&gt;1</formula>
    </cfRule>
  </conditionalFormatting>
  <conditionalFormatting sqref="B3">
    <cfRule type="cellIs" dxfId="1024" priority="65" stopIfTrue="1" operator="equal">
      <formula>0</formula>
    </cfRule>
  </conditionalFormatting>
  <conditionalFormatting sqref="J8">
    <cfRule type="expression" dxfId="1023" priority="62" stopIfTrue="1">
      <formula>$J$8&lt;&gt;$K$8+$S$8+$U$8+$T8</formula>
    </cfRule>
  </conditionalFormatting>
  <conditionalFormatting sqref="J7">
    <cfRule type="expression" dxfId="1022" priority="61" stopIfTrue="1">
      <formula>$J7&lt;&gt;$K7+$S7+$U7+$T7</formula>
    </cfRule>
  </conditionalFormatting>
  <conditionalFormatting sqref="K7:K31">
    <cfRule type="expression" dxfId="1021" priority="60" stopIfTrue="1">
      <formula>$K7&lt;$M7+$N7+$O7+$P7</formula>
    </cfRule>
  </conditionalFormatting>
  <conditionalFormatting sqref="J9">
    <cfRule type="expression" dxfId="1020" priority="59" stopIfTrue="1">
      <formula>$J$9&lt;&gt;$K$9+$S$9+$U$9+$T9</formula>
    </cfRule>
  </conditionalFormatting>
  <conditionalFormatting sqref="J10">
    <cfRule type="expression" dxfId="1019" priority="58" stopIfTrue="1">
      <formula>$J$10&lt;&gt;$K$10+$S$10+$U$10+$T10</formula>
    </cfRule>
  </conditionalFormatting>
  <conditionalFormatting sqref="J11">
    <cfRule type="expression" dxfId="1018" priority="57" stopIfTrue="1">
      <formula>$J$11&lt;&gt;$K$11+$S$11+$U$11+$T11</formula>
    </cfRule>
  </conditionalFormatting>
  <conditionalFormatting sqref="J12">
    <cfRule type="expression" dxfId="1017" priority="56" stopIfTrue="1">
      <formula>$J$12&lt;&gt;$K$12+$S$12+$U$12+$T12</formula>
    </cfRule>
  </conditionalFormatting>
  <conditionalFormatting sqref="J13">
    <cfRule type="expression" dxfId="1016" priority="55" stopIfTrue="1">
      <formula>$J$13&lt;&gt;$K$13+$S$13+$U$13+$T13</formula>
    </cfRule>
  </conditionalFormatting>
  <conditionalFormatting sqref="J14">
    <cfRule type="expression" dxfId="1015" priority="54" stopIfTrue="1">
      <formula>$J$14&lt;&gt;$K$14+$S$14+$U$14+$T14</formula>
    </cfRule>
  </conditionalFormatting>
  <conditionalFormatting sqref="J15">
    <cfRule type="expression" dxfId="1014" priority="53" stopIfTrue="1">
      <formula>$J$15&lt;&gt;$K$15+$S$15+$U$15+$T15</formula>
    </cfRule>
  </conditionalFormatting>
  <conditionalFormatting sqref="J16">
    <cfRule type="expression" dxfId="1013" priority="52" stopIfTrue="1">
      <formula>$J$16&lt;&gt;$K$16+$S$16+$U$16+$T16</formula>
    </cfRule>
  </conditionalFormatting>
  <conditionalFormatting sqref="J17">
    <cfRule type="expression" dxfId="1012" priority="51" stopIfTrue="1">
      <formula>$J$17&lt;&gt;$K$17+$S$17+$U$17+$T17</formula>
    </cfRule>
  </conditionalFormatting>
  <conditionalFormatting sqref="J18">
    <cfRule type="expression" dxfId="1011" priority="50" stopIfTrue="1">
      <formula>$J$18&lt;&gt;$K$18+$S$18+$U$18+$T18</formula>
    </cfRule>
  </conditionalFormatting>
  <conditionalFormatting sqref="J19">
    <cfRule type="expression" dxfId="1010" priority="49" stopIfTrue="1">
      <formula>$J$19&lt;&gt;$K$19+$S$19+$U$19+$T19</formula>
    </cfRule>
  </conditionalFormatting>
  <conditionalFormatting sqref="J20">
    <cfRule type="expression" dxfId="1009" priority="48" stopIfTrue="1">
      <formula>$J$20&lt;&gt;$K$20+$S$20+$U$20+$T20</formula>
    </cfRule>
  </conditionalFormatting>
  <conditionalFormatting sqref="J21">
    <cfRule type="expression" dxfId="1008" priority="47" stopIfTrue="1">
      <formula>$J$21&lt;&gt;$K$21+$S$21+$U$21+$T21</formula>
    </cfRule>
  </conditionalFormatting>
  <conditionalFormatting sqref="J22">
    <cfRule type="expression" dxfId="1007" priority="46" stopIfTrue="1">
      <formula>$J$22&lt;&gt;$K$22+$S$22+$U$22+$T22</formula>
    </cfRule>
  </conditionalFormatting>
  <conditionalFormatting sqref="J23">
    <cfRule type="expression" dxfId="1006" priority="45" stopIfTrue="1">
      <formula>$J$23&lt;&gt;$K$23+$S$23+$U$23+$T23</formula>
    </cfRule>
  </conditionalFormatting>
  <conditionalFormatting sqref="J24">
    <cfRule type="expression" dxfId="1005" priority="44" stopIfTrue="1">
      <formula>$J$24&lt;&gt;$K$24+$S$24+$U$24+$T24</formula>
    </cfRule>
  </conditionalFormatting>
  <conditionalFormatting sqref="J25">
    <cfRule type="expression" dxfId="1004" priority="43" stopIfTrue="1">
      <formula>$J$25&lt;&gt;$K$25+$S$25+$U$25+$T25</formula>
    </cfRule>
  </conditionalFormatting>
  <conditionalFormatting sqref="J26">
    <cfRule type="expression" dxfId="1003" priority="42" stopIfTrue="1">
      <formula>$J$26&lt;&gt;$K$26+$S$26+$U$26+$T26</formula>
    </cfRule>
  </conditionalFormatting>
  <conditionalFormatting sqref="J27">
    <cfRule type="expression" dxfId="1002" priority="41" stopIfTrue="1">
      <formula>$J$27&lt;&gt;$K$27+$S$27+$U$27+$T27</formula>
    </cfRule>
  </conditionalFormatting>
  <conditionalFormatting sqref="J28">
    <cfRule type="expression" dxfId="1001" priority="40" stopIfTrue="1">
      <formula>$J$28&lt;&gt;$K$28+$S$28+$U$28+$T28</formula>
    </cfRule>
  </conditionalFormatting>
  <conditionalFormatting sqref="J29">
    <cfRule type="expression" dxfId="1000" priority="39" stopIfTrue="1">
      <formula>$J$29&lt;&gt;$K$29+$S$29+$U$29+$T29</formula>
    </cfRule>
  </conditionalFormatting>
  <conditionalFormatting sqref="J30">
    <cfRule type="expression" dxfId="999" priority="38" stopIfTrue="1">
      <formula>$J$30&lt;&gt;$K$30+$S$30+$U$30+$T30</formula>
    </cfRule>
  </conditionalFormatting>
  <conditionalFormatting sqref="J31">
    <cfRule type="expression" dxfId="998" priority="37" stopIfTrue="1">
      <formula>$J$31&lt;&gt;$K$31+$S$31+$U$31+$T31</formula>
    </cfRule>
  </conditionalFormatting>
  <conditionalFormatting sqref="J8">
    <cfRule type="expression" dxfId="997" priority="31" stopIfTrue="1">
      <formula>$J$8&lt;&gt;$K$8+$S$8+$U$8+$T8</formula>
    </cfRule>
  </conditionalFormatting>
  <conditionalFormatting sqref="J7:X7">
    <cfRule type="expression" dxfId="996" priority="30">
      <formula>$I$7&lt;&gt;1</formula>
    </cfRule>
  </conditionalFormatting>
  <conditionalFormatting sqref="J8:X8">
    <cfRule type="expression" dxfId="995" priority="29">
      <formula>$I$8&lt;&gt;1</formula>
    </cfRule>
  </conditionalFormatting>
  <conditionalFormatting sqref="J9:X9">
    <cfRule type="expression" dxfId="994" priority="27">
      <formula>$I$9&lt;&gt;1</formula>
    </cfRule>
  </conditionalFormatting>
  <conditionalFormatting sqref="J10:X10">
    <cfRule type="expression" dxfId="993" priority="26">
      <formula>$I$10&lt;&gt;1</formula>
    </cfRule>
  </conditionalFormatting>
  <conditionalFormatting sqref="J11:X11">
    <cfRule type="expression" dxfId="992" priority="25">
      <formula>$I$11&lt;&gt;1</formula>
    </cfRule>
  </conditionalFormatting>
  <conditionalFormatting sqref="J12:X12">
    <cfRule type="expression" dxfId="991" priority="24">
      <formula>$I$12&lt;&gt;1</formula>
    </cfRule>
  </conditionalFormatting>
  <conditionalFormatting sqref="J13:X13">
    <cfRule type="expression" dxfId="990" priority="23">
      <formula>$I$13&lt;&gt;1</formula>
    </cfRule>
  </conditionalFormatting>
  <conditionalFormatting sqref="J14:X14">
    <cfRule type="expression" dxfId="989" priority="22">
      <formula>$I$14&lt;&gt;1</formula>
    </cfRule>
  </conditionalFormatting>
  <conditionalFormatting sqref="J15:X15">
    <cfRule type="expression" dxfId="988" priority="21">
      <formula>$I$15&lt;&gt;1</formula>
    </cfRule>
  </conditionalFormatting>
  <conditionalFormatting sqref="J16:X16">
    <cfRule type="expression" dxfId="987" priority="20">
      <formula>$I$16&lt;&gt;1</formula>
    </cfRule>
  </conditionalFormatting>
  <conditionalFormatting sqref="J17:X17">
    <cfRule type="expression" dxfId="986" priority="19">
      <formula>$I$17&lt;&gt;1</formula>
    </cfRule>
  </conditionalFormatting>
  <conditionalFormatting sqref="J18:X18">
    <cfRule type="expression" dxfId="985" priority="18">
      <formula>$I$18&lt;&gt;1</formula>
    </cfRule>
  </conditionalFormatting>
  <conditionalFormatting sqref="J19:X19">
    <cfRule type="expression" dxfId="984" priority="17">
      <formula>$I$19&lt;&gt;1</formula>
    </cfRule>
  </conditionalFormatting>
  <conditionalFormatting sqref="J20:X20">
    <cfRule type="expression" dxfId="983" priority="16">
      <formula>$I$20&lt;&gt;1</formula>
    </cfRule>
  </conditionalFormatting>
  <conditionalFormatting sqref="J21:X21">
    <cfRule type="expression" dxfId="982" priority="15">
      <formula>$I$21&lt;&gt;1</formula>
    </cfRule>
  </conditionalFormatting>
  <conditionalFormatting sqref="J22:X22">
    <cfRule type="expression" dxfId="981" priority="14">
      <formula>$I$22&lt;&gt;1</formula>
    </cfRule>
  </conditionalFormatting>
  <conditionalFormatting sqref="J23:X23">
    <cfRule type="expression" dxfId="980" priority="13">
      <formula>$I$23&lt;&gt;1</formula>
    </cfRule>
  </conditionalFormatting>
  <conditionalFormatting sqref="J24:X24">
    <cfRule type="expression" dxfId="979" priority="12">
      <formula>$I$24&lt;&gt;1</formula>
    </cfRule>
  </conditionalFormatting>
  <conditionalFormatting sqref="J25:X25">
    <cfRule type="expression" dxfId="978" priority="11">
      <formula>$I$25&lt;&gt;1</formula>
    </cfRule>
  </conditionalFormatting>
  <conditionalFormatting sqref="J26:X26">
    <cfRule type="expression" dxfId="977" priority="10">
      <formula>$I$26&lt;&gt;1</formula>
    </cfRule>
  </conditionalFormatting>
  <conditionalFormatting sqref="J27:X27">
    <cfRule type="expression" dxfId="976" priority="9">
      <formula>$I$27&lt;&gt;1</formula>
    </cfRule>
  </conditionalFormatting>
  <conditionalFormatting sqref="J28:X28">
    <cfRule type="expression" dxfId="975" priority="8">
      <formula>$I$28&lt;&gt;1</formula>
    </cfRule>
  </conditionalFormatting>
  <conditionalFormatting sqref="J29:X29">
    <cfRule type="expression" dxfId="974" priority="7">
      <formula>$I$29&lt;&gt;1</formula>
    </cfRule>
  </conditionalFormatting>
  <conditionalFormatting sqref="J30:X30">
    <cfRule type="expression" dxfId="973" priority="6">
      <formula>$I$30&lt;&gt;1</formula>
    </cfRule>
  </conditionalFormatting>
  <conditionalFormatting sqref="J31:X31">
    <cfRule type="expression" dxfId="972" priority="5">
      <formula>$I$31&lt;&gt;1</formula>
    </cfRule>
  </conditionalFormatting>
  <conditionalFormatting sqref="R3:V3">
    <cfRule type="expression" dxfId="971" priority="4">
      <formula>$B$3&lt;&gt;1</formula>
    </cfRule>
  </conditionalFormatting>
  <conditionalFormatting sqref="R3:V3">
    <cfRule type="expression" dxfId="970" priority="2">
      <formula>$N$3&lt;&gt;0</formula>
    </cfRule>
    <cfRule type="expression" dxfId="969" priority="3">
      <formula>$B$3&lt;&gt;1</formula>
    </cfRule>
  </conditionalFormatting>
  <conditionalFormatting sqref="Q5:Q32">
    <cfRule type="expression" dxfId="968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967" priority="103" stopIfTrue="1">
      <formula>$L$32&gt;$I$3</formula>
    </cfRule>
  </conditionalFormatting>
  <conditionalFormatting sqref="X7:X31">
    <cfRule type="expression" dxfId="966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BD188"/>
  <sheetViews>
    <sheetView showGridLines="0" showRowColHeaders="0" zoomScaleNormal="100" zoomScaleSheetLayoutView="85" workbookViewId="0">
      <pane xSplit="8" ySplit="6" topLeftCell="I24" activePane="bottomRight" state="frozen"/>
      <selection pane="topRight" activeCell="I1" sqref="I1"/>
      <selection pane="bottomLeft" activeCell="A7" sqref="A7"/>
      <selection pane="bottomRight" activeCell="X7" sqref="X7:X3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965" priority="95" stopIfTrue="1">
      <formula>$L$32&lt;$Q$32</formula>
    </cfRule>
  </conditionalFormatting>
  <conditionalFormatting sqref="P32">
    <cfRule type="expression" dxfId="964" priority="94" stopIfTrue="1">
      <formula>$P$32&gt;=1</formula>
    </cfRule>
  </conditionalFormatting>
  <conditionalFormatting sqref="J7">
    <cfRule type="expression" dxfId="963" priority="93" stopIfTrue="1">
      <formula>$J7&lt;&gt;$K7+$S7+$U7+$T7</formula>
    </cfRule>
  </conditionalFormatting>
  <conditionalFormatting sqref="K7:K31">
    <cfRule type="expression" dxfId="962" priority="92" stopIfTrue="1">
      <formula>$K7&lt;$M7+$N7+$O7+$P7</formula>
    </cfRule>
  </conditionalFormatting>
  <conditionalFormatting sqref="J9">
    <cfRule type="expression" dxfId="961" priority="91" stopIfTrue="1">
      <formula>$J$9&lt;&gt;$K$9+$S$9+$U$9+$T9</formula>
    </cfRule>
  </conditionalFormatting>
  <conditionalFormatting sqref="J10">
    <cfRule type="expression" dxfId="960" priority="90" stopIfTrue="1">
      <formula>$J$10&lt;&gt;$K$10+$S$10+$U$10+$T10</formula>
    </cfRule>
  </conditionalFormatting>
  <conditionalFormatting sqref="J11">
    <cfRule type="expression" dxfId="959" priority="89" stopIfTrue="1">
      <formula>$J$11&lt;&gt;$K$11+$S$11+$U$11+$T11</formula>
    </cfRule>
  </conditionalFormatting>
  <conditionalFormatting sqref="J12">
    <cfRule type="expression" dxfId="958" priority="88" stopIfTrue="1">
      <formula>$J$12&lt;&gt;$K$12+$S$12+$U$12+$T12</formula>
    </cfRule>
  </conditionalFormatting>
  <conditionalFormatting sqref="J13">
    <cfRule type="expression" dxfId="957" priority="87" stopIfTrue="1">
      <formula>$J$13&lt;&gt;$K$13+$S$13+$U$13+$T13</formula>
    </cfRule>
  </conditionalFormatting>
  <conditionalFormatting sqref="J14">
    <cfRule type="expression" dxfId="956" priority="86" stopIfTrue="1">
      <formula>$J$14&lt;&gt;$K$14+$S$14+$U$14+$T14</formula>
    </cfRule>
  </conditionalFormatting>
  <conditionalFormatting sqref="J15">
    <cfRule type="expression" dxfId="955" priority="85" stopIfTrue="1">
      <formula>$J$15&lt;&gt;$K$15+$S$15+$U$15+$T15</formula>
    </cfRule>
  </conditionalFormatting>
  <conditionalFormatting sqref="J16">
    <cfRule type="expression" dxfId="954" priority="84" stopIfTrue="1">
      <formula>$J$16&lt;&gt;$K$16+$S$16+$U$16+$T16</formula>
    </cfRule>
  </conditionalFormatting>
  <conditionalFormatting sqref="J17">
    <cfRule type="expression" dxfId="953" priority="83" stopIfTrue="1">
      <formula>$J$17&lt;&gt;$K$17+$S$17+$U$17+$T17</formula>
    </cfRule>
  </conditionalFormatting>
  <conditionalFormatting sqref="J18">
    <cfRule type="expression" dxfId="952" priority="82" stopIfTrue="1">
      <formula>$J$18&lt;&gt;$K$18+$S$18+$U$18+$T18</formula>
    </cfRule>
  </conditionalFormatting>
  <conditionalFormatting sqref="J19">
    <cfRule type="expression" dxfId="951" priority="81" stopIfTrue="1">
      <formula>$J$19&lt;&gt;$K$19+$S$19+$U$19+$T19</formula>
    </cfRule>
  </conditionalFormatting>
  <conditionalFormatting sqref="J20">
    <cfRule type="expression" dxfId="950" priority="80" stopIfTrue="1">
      <formula>$J$20&lt;&gt;$K$20+$S$20+$U$20+$T20</formula>
    </cfRule>
  </conditionalFormatting>
  <conditionalFormatting sqref="J21">
    <cfRule type="expression" dxfId="949" priority="79" stopIfTrue="1">
      <formula>$J$21&lt;&gt;$K$21+$S$21+$U$21+$T21</formula>
    </cfRule>
  </conditionalFormatting>
  <conditionalFormatting sqref="J22">
    <cfRule type="expression" dxfId="948" priority="78" stopIfTrue="1">
      <formula>$J$22&lt;&gt;$K$22+$S$22+$U$22+$T22</formula>
    </cfRule>
  </conditionalFormatting>
  <conditionalFormatting sqref="J23">
    <cfRule type="expression" dxfId="947" priority="77" stopIfTrue="1">
      <formula>$J$23&lt;&gt;$K$23+$S$23+$U$23+$T23</formula>
    </cfRule>
  </conditionalFormatting>
  <conditionalFormatting sqref="J24">
    <cfRule type="expression" dxfId="946" priority="76" stopIfTrue="1">
      <formula>$J$24&lt;&gt;$K$24+$S$24+$U$24+$T24</formula>
    </cfRule>
  </conditionalFormatting>
  <conditionalFormatting sqref="J25">
    <cfRule type="expression" dxfId="945" priority="75" stopIfTrue="1">
      <formula>$J$25&lt;&gt;$K$25+$S$25+$U$25+$T25</formula>
    </cfRule>
  </conditionalFormatting>
  <conditionalFormatting sqref="J26">
    <cfRule type="expression" dxfId="944" priority="74" stopIfTrue="1">
      <formula>$J$26&lt;&gt;$K$26+$S$26+$U$26+$T26</formula>
    </cfRule>
  </conditionalFormatting>
  <conditionalFormatting sqref="J27">
    <cfRule type="expression" dxfId="943" priority="73" stopIfTrue="1">
      <formula>$J$27&lt;&gt;$K$27+$S$27+$U$27+$T27</formula>
    </cfRule>
  </conditionalFormatting>
  <conditionalFormatting sqref="J28">
    <cfRule type="expression" dxfId="942" priority="72" stopIfTrue="1">
      <formula>$J$28&lt;&gt;$K$28+$S$28+$U$28+$T28</formula>
    </cfRule>
  </conditionalFormatting>
  <conditionalFormatting sqref="J29">
    <cfRule type="expression" dxfId="941" priority="71" stopIfTrue="1">
      <formula>$J$29&lt;&gt;$K$29+$S$29+$U$29+$T29</formula>
    </cfRule>
  </conditionalFormatting>
  <conditionalFormatting sqref="J30">
    <cfRule type="expression" dxfId="940" priority="70" stopIfTrue="1">
      <formula>$J$30&lt;&gt;$K$30+$S$30+$U$30+$T30</formula>
    </cfRule>
  </conditionalFormatting>
  <conditionalFormatting sqref="J31">
    <cfRule type="expression" dxfId="939" priority="69" stopIfTrue="1">
      <formula>$J$31&lt;&gt;$K$31+$S$31+$U$31+$T31</formula>
    </cfRule>
  </conditionalFormatting>
  <conditionalFormatting sqref="P7:P31">
    <cfRule type="cellIs" dxfId="938" priority="68" stopIfTrue="1" operator="notEqual">
      <formula>0</formula>
    </cfRule>
  </conditionalFormatting>
  <conditionalFormatting sqref="X3:X31">
    <cfRule type="expression" dxfId="937" priority="66" stopIfTrue="1">
      <formula>SUM($X$7:$X$31)&gt;1</formula>
    </cfRule>
  </conditionalFormatting>
  <conditionalFormatting sqref="B3">
    <cfRule type="cellIs" dxfId="936" priority="65" stopIfTrue="1" operator="equal">
      <formula>0</formula>
    </cfRule>
  </conditionalFormatting>
  <conditionalFormatting sqref="J8">
    <cfRule type="expression" dxfId="935" priority="62" stopIfTrue="1">
      <formula>$J$8&lt;&gt;$K$8+$S$8+$U$8+$T8</formula>
    </cfRule>
  </conditionalFormatting>
  <conditionalFormatting sqref="J7">
    <cfRule type="expression" dxfId="934" priority="61" stopIfTrue="1">
      <formula>$J7&lt;&gt;$K7+$S7+$U7+$T7</formula>
    </cfRule>
  </conditionalFormatting>
  <conditionalFormatting sqref="K7:K31">
    <cfRule type="expression" dxfId="933" priority="60" stopIfTrue="1">
      <formula>$K7&lt;$M7+$N7+$O7+$P7</formula>
    </cfRule>
  </conditionalFormatting>
  <conditionalFormatting sqref="J9">
    <cfRule type="expression" dxfId="932" priority="59" stopIfTrue="1">
      <formula>$J$9&lt;&gt;$K$9+$S$9+$U$9+$T9</formula>
    </cfRule>
  </conditionalFormatting>
  <conditionalFormatting sqref="J10">
    <cfRule type="expression" dxfId="931" priority="58" stopIfTrue="1">
      <formula>$J$10&lt;&gt;$K$10+$S$10+$U$10+$T10</formula>
    </cfRule>
  </conditionalFormatting>
  <conditionalFormatting sqref="J11">
    <cfRule type="expression" dxfId="930" priority="57" stopIfTrue="1">
      <formula>$J$11&lt;&gt;$K$11+$S$11+$U$11+$T11</formula>
    </cfRule>
  </conditionalFormatting>
  <conditionalFormatting sqref="J12">
    <cfRule type="expression" dxfId="929" priority="56" stopIfTrue="1">
      <formula>$J$12&lt;&gt;$K$12+$S$12+$U$12+$T12</formula>
    </cfRule>
  </conditionalFormatting>
  <conditionalFormatting sqref="J13">
    <cfRule type="expression" dxfId="928" priority="55" stopIfTrue="1">
      <formula>$J$13&lt;&gt;$K$13+$S$13+$U$13+$T13</formula>
    </cfRule>
  </conditionalFormatting>
  <conditionalFormatting sqref="J14">
    <cfRule type="expression" dxfId="927" priority="54" stopIfTrue="1">
      <formula>$J$14&lt;&gt;$K$14+$S$14+$U$14+$T14</formula>
    </cfRule>
  </conditionalFormatting>
  <conditionalFormatting sqref="J15">
    <cfRule type="expression" dxfId="926" priority="53" stopIfTrue="1">
      <formula>$J$15&lt;&gt;$K$15+$S$15+$U$15+$T15</formula>
    </cfRule>
  </conditionalFormatting>
  <conditionalFormatting sqref="J16">
    <cfRule type="expression" dxfId="925" priority="52" stopIfTrue="1">
      <formula>$J$16&lt;&gt;$K$16+$S$16+$U$16+$T16</formula>
    </cfRule>
  </conditionalFormatting>
  <conditionalFormatting sqref="J17">
    <cfRule type="expression" dxfId="924" priority="51" stopIfTrue="1">
      <formula>$J$17&lt;&gt;$K$17+$S$17+$U$17+$T17</formula>
    </cfRule>
  </conditionalFormatting>
  <conditionalFormatting sqref="J18">
    <cfRule type="expression" dxfId="923" priority="50" stopIfTrue="1">
      <formula>$J$18&lt;&gt;$K$18+$S$18+$U$18+$T18</formula>
    </cfRule>
  </conditionalFormatting>
  <conditionalFormatting sqref="J19">
    <cfRule type="expression" dxfId="922" priority="49" stopIfTrue="1">
      <formula>$J$19&lt;&gt;$K$19+$S$19+$U$19+$T19</formula>
    </cfRule>
  </conditionalFormatting>
  <conditionalFormatting sqref="J20">
    <cfRule type="expression" dxfId="921" priority="48" stopIfTrue="1">
      <formula>$J$20&lt;&gt;$K$20+$S$20+$U$20+$T20</formula>
    </cfRule>
  </conditionalFormatting>
  <conditionalFormatting sqref="J21">
    <cfRule type="expression" dxfId="920" priority="47" stopIfTrue="1">
      <formula>$J$21&lt;&gt;$K$21+$S$21+$U$21+$T21</formula>
    </cfRule>
  </conditionalFormatting>
  <conditionalFormatting sqref="J22">
    <cfRule type="expression" dxfId="919" priority="46" stopIfTrue="1">
      <formula>$J$22&lt;&gt;$K$22+$S$22+$U$22+$T22</formula>
    </cfRule>
  </conditionalFormatting>
  <conditionalFormatting sqref="J23">
    <cfRule type="expression" dxfId="918" priority="45" stopIfTrue="1">
      <formula>$J$23&lt;&gt;$K$23+$S$23+$U$23+$T23</formula>
    </cfRule>
  </conditionalFormatting>
  <conditionalFormatting sqref="J24">
    <cfRule type="expression" dxfId="917" priority="44" stopIfTrue="1">
      <formula>$J$24&lt;&gt;$K$24+$S$24+$U$24+$T24</formula>
    </cfRule>
  </conditionalFormatting>
  <conditionalFormatting sqref="J25">
    <cfRule type="expression" dxfId="916" priority="43" stopIfTrue="1">
      <formula>$J$25&lt;&gt;$K$25+$S$25+$U$25+$T25</formula>
    </cfRule>
  </conditionalFormatting>
  <conditionalFormatting sqref="J26">
    <cfRule type="expression" dxfId="915" priority="42" stopIfTrue="1">
      <formula>$J$26&lt;&gt;$K$26+$S$26+$U$26+$T26</formula>
    </cfRule>
  </conditionalFormatting>
  <conditionalFormatting sqref="J27">
    <cfRule type="expression" dxfId="914" priority="41" stopIfTrue="1">
      <formula>$J$27&lt;&gt;$K$27+$S$27+$U$27+$T27</formula>
    </cfRule>
  </conditionalFormatting>
  <conditionalFormatting sqref="J28">
    <cfRule type="expression" dxfId="913" priority="40" stopIfTrue="1">
      <formula>$J$28&lt;&gt;$K$28+$S$28+$U$28+$T28</formula>
    </cfRule>
  </conditionalFormatting>
  <conditionalFormatting sqref="J29">
    <cfRule type="expression" dxfId="912" priority="39" stopIfTrue="1">
      <formula>$J$29&lt;&gt;$K$29+$S$29+$U$29+$T29</formula>
    </cfRule>
  </conditionalFormatting>
  <conditionalFormatting sqref="J30">
    <cfRule type="expression" dxfId="911" priority="38" stopIfTrue="1">
      <formula>$J$30&lt;&gt;$K$30+$S$30+$U$30+$T30</formula>
    </cfRule>
  </conditionalFormatting>
  <conditionalFormatting sqref="J31">
    <cfRule type="expression" dxfId="910" priority="37" stopIfTrue="1">
      <formula>$J$31&lt;&gt;$K$31+$S$31+$U$31+$T31</formula>
    </cfRule>
  </conditionalFormatting>
  <conditionalFormatting sqref="J8">
    <cfRule type="expression" dxfId="909" priority="31" stopIfTrue="1">
      <formula>$J$8&lt;&gt;$K$8+$S$8+$U$8+$T8</formula>
    </cfRule>
  </conditionalFormatting>
  <conditionalFormatting sqref="J7:X7">
    <cfRule type="expression" dxfId="908" priority="30">
      <formula>$I$7&lt;&gt;1</formula>
    </cfRule>
  </conditionalFormatting>
  <conditionalFormatting sqref="J8:X8">
    <cfRule type="expression" dxfId="907" priority="29">
      <formula>$I$8&lt;&gt;1</formula>
    </cfRule>
  </conditionalFormatting>
  <conditionalFormatting sqref="J9:X9">
    <cfRule type="expression" dxfId="906" priority="27">
      <formula>$I$9&lt;&gt;1</formula>
    </cfRule>
  </conditionalFormatting>
  <conditionalFormatting sqref="J10:X10">
    <cfRule type="expression" dxfId="905" priority="26">
      <formula>$I$10&lt;&gt;1</formula>
    </cfRule>
  </conditionalFormatting>
  <conditionalFormatting sqref="J11:X11">
    <cfRule type="expression" dxfId="904" priority="25">
      <formula>$I$11&lt;&gt;1</formula>
    </cfRule>
  </conditionalFormatting>
  <conditionalFormatting sqref="J12:X12">
    <cfRule type="expression" dxfId="903" priority="24">
      <formula>$I$12&lt;&gt;1</formula>
    </cfRule>
  </conditionalFormatting>
  <conditionalFormatting sqref="J13:X13">
    <cfRule type="expression" dxfId="902" priority="23">
      <formula>$I$13&lt;&gt;1</formula>
    </cfRule>
  </conditionalFormatting>
  <conditionalFormatting sqref="J14:X14">
    <cfRule type="expression" dxfId="901" priority="22">
      <formula>$I$14&lt;&gt;1</formula>
    </cfRule>
  </conditionalFormatting>
  <conditionalFormatting sqref="J15:X15">
    <cfRule type="expression" dxfId="900" priority="21">
      <formula>$I$15&lt;&gt;1</formula>
    </cfRule>
  </conditionalFormatting>
  <conditionalFormatting sqref="J16:X16">
    <cfRule type="expression" dxfId="899" priority="20">
      <formula>$I$16&lt;&gt;1</formula>
    </cfRule>
  </conditionalFormatting>
  <conditionalFormatting sqref="J17:X17">
    <cfRule type="expression" dxfId="898" priority="19">
      <formula>$I$17&lt;&gt;1</formula>
    </cfRule>
  </conditionalFormatting>
  <conditionalFormatting sqref="J18:X18">
    <cfRule type="expression" dxfId="897" priority="18">
      <formula>$I$18&lt;&gt;1</formula>
    </cfRule>
  </conditionalFormatting>
  <conditionalFormatting sqref="J19:X19">
    <cfRule type="expression" dxfId="896" priority="17">
      <formula>$I$19&lt;&gt;1</formula>
    </cfRule>
  </conditionalFormatting>
  <conditionalFormatting sqref="J20:X20">
    <cfRule type="expression" dxfId="895" priority="16">
      <formula>$I$20&lt;&gt;1</formula>
    </cfRule>
  </conditionalFormatting>
  <conditionalFormatting sqref="J21:X21">
    <cfRule type="expression" dxfId="894" priority="15">
      <formula>$I$21&lt;&gt;1</formula>
    </cfRule>
  </conditionalFormatting>
  <conditionalFormatting sqref="J22:X22">
    <cfRule type="expression" dxfId="893" priority="14">
      <formula>$I$22&lt;&gt;1</formula>
    </cfRule>
  </conditionalFormatting>
  <conditionalFormatting sqref="J23:X23">
    <cfRule type="expression" dxfId="892" priority="13">
      <formula>$I$23&lt;&gt;1</formula>
    </cfRule>
  </conditionalFormatting>
  <conditionalFormatting sqref="J24:X24">
    <cfRule type="expression" dxfId="891" priority="12">
      <formula>$I$24&lt;&gt;1</formula>
    </cfRule>
  </conditionalFormatting>
  <conditionalFormatting sqref="J25:X25">
    <cfRule type="expression" dxfId="890" priority="11">
      <formula>$I$25&lt;&gt;1</formula>
    </cfRule>
  </conditionalFormatting>
  <conditionalFormatting sqref="J26:X26">
    <cfRule type="expression" dxfId="889" priority="10">
      <formula>$I$26&lt;&gt;1</formula>
    </cfRule>
  </conditionalFormatting>
  <conditionalFormatting sqref="J27:X27">
    <cfRule type="expression" dxfId="888" priority="9">
      <formula>$I$27&lt;&gt;1</formula>
    </cfRule>
  </conditionalFormatting>
  <conditionalFormatting sqref="J28:X28">
    <cfRule type="expression" dxfId="887" priority="8">
      <formula>$I$28&lt;&gt;1</formula>
    </cfRule>
  </conditionalFormatting>
  <conditionalFormatting sqref="J29:X29">
    <cfRule type="expression" dxfId="886" priority="7">
      <formula>$I$29&lt;&gt;1</formula>
    </cfRule>
  </conditionalFormatting>
  <conditionalFormatting sqref="J30:X30">
    <cfRule type="expression" dxfId="885" priority="6">
      <formula>$I$30&lt;&gt;1</formula>
    </cfRule>
  </conditionalFormatting>
  <conditionalFormatting sqref="J31:X31">
    <cfRule type="expression" dxfId="884" priority="5">
      <formula>$I$31&lt;&gt;1</formula>
    </cfRule>
  </conditionalFormatting>
  <conditionalFormatting sqref="R3:V3">
    <cfRule type="expression" dxfId="883" priority="4">
      <formula>$B$3&lt;&gt;1</formula>
    </cfRule>
  </conditionalFormatting>
  <conditionalFormatting sqref="R3:V3">
    <cfRule type="expression" dxfId="882" priority="2">
      <formula>$N$3&lt;&gt;0</formula>
    </cfRule>
    <cfRule type="expression" dxfId="881" priority="3">
      <formula>$B$3&lt;&gt;1</formula>
    </cfRule>
  </conditionalFormatting>
  <conditionalFormatting sqref="Q5:Q32">
    <cfRule type="expression" dxfId="880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879" priority="103" stopIfTrue="1">
      <formula>$L$32&gt;$I$3</formula>
    </cfRule>
  </conditionalFormatting>
  <conditionalFormatting sqref="X7:X31">
    <cfRule type="expression" dxfId="878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BD188"/>
  <sheetViews>
    <sheetView showGridLines="0" showRowColHeaders="0" zoomScaleNormal="100" zoomScaleSheetLayoutView="8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X31" sqref="X7:X31"/>
    </sheetView>
  </sheetViews>
  <sheetFormatPr defaultRowHeight="13.5"/>
  <cols>
    <col min="1" max="6" width="3.75" style="60" customWidth="1"/>
    <col min="7" max="22" width="4.625" style="61" customWidth="1"/>
    <col min="23" max="23" width="0.75" style="60" customWidth="1"/>
    <col min="24" max="26" width="4.875" style="60" customWidth="1"/>
    <col min="27" max="27" width="0" style="60" hidden="1" customWidth="1"/>
    <col min="28" max="28" width="14.875" style="60" hidden="1" customWidth="1"/>
    <col min="29" max="29" width="9" style="60" hidden="1" customWidth="1"/>
    <col min="30" max="31" width="0" style="60" hidden="1" customWidth="1"/>
    <col min="32" max="48" width="0" style="339" hidden="1" customWidth="1"/>
    <col min="49" max="56" width="0" style="60" hidden="1" customWidth="1"/>
    <col min="57" max="16384" width="9" style="60"/>
  </cols>
  <sheetData>
    <row r="1" spans="1:56" ht="30" customHeight="1">
      <c r="A1" s="132"/>
      <c r="B1" s="41" t="s">
        <v>49</v>
      </c>
      <c r="C1" s="132"/>
      <c r="D1" s="41" t="s">
        <v>50</v>
      </c>
      <c r="E1" s="132"/>
      <c r="F1" s="41" t="s">
        <v>66</v>
      </c>
      <c r="G1" s="142" t="s">
        <v>99</v>
      </c>
      <c r="H1" s="374" t="str">
        <f>G4</f>
        <v/>
      </c>
      <c r="I1" s="374"/>
      <c r="J1" s="374"/>
      <c r="K1" s="374"/>
      <c r="L1" s="40" t="s">
        <v>19</v>
      </c>
      <c r="M1" s="553" t="s">
        <v>97</v>
      </c>
      <c r="N1" s="553"/>
      <c r="O1" s="553"/>
      <c r="P1" s="553"/>
      <c r="Q1" s="88" t="str">
        <f>IF(G1=0,"",IF(G1=AV1,AV2,AV1))</f>
        <v>(先攻)</v>
      </c>
      <c r="R1" s="375" t="str">
        <f ca="1">集計!AP1</f>
        <v>第32回愛名卒業親善大会</v>
      </c>
      <c r="S1" s="375"/>
      <c r="T1" s="375"/>
      <c r="U1" s="375"/>
      <c r="V1" s="375"/>
      <c r="AF1" s="339">
        <f>集計!AF1</f>
        <v>0</v>
      </c>
      <c r="AG1" s="339">
        <f>集計!AG1</f>
        <v>0</v>
      </c>
      <c r="AH1" s="339">
        <f>集計!AH1</f>
        <v>0</v>
      </c>
      <c r="AI1" s="339">
        <f>集計!AI1</f>
        <v>8</v>
      </c>
      <c r="AJ1" s="339">
        <f>集計!AJ1</f>
        <v>0</v>
      </c>
      <c r="AK1" s="339" t="str">
        <f>集計!AK1</f>
        <v>土</v>
      </c>
      <c r="AL1" s="339">
        <f>集計!AL1</f>
        <v>0</v>
      </c>
      <c r="AM1" s="339">
        <f>集計!AM1</f>
        <v>0</v>
      </c>
      <c r="AN1" s="339">
        <f>集計!AN1</f>
        <v>0</v>
      </c>
      <c r="AO1" s="339">
        <f>集計!AO1</f>
        <v>0</v>
      </c>
      <c r="AP1" s="339" t="str">
        <f ca="1">集計!AP1</f>
        <v>第32回愛名卒業親善大会</v>
      </c>
      <c r="AQ1" s="339">
        <f>集計!AQ1</f>
        <v>0</v>
      </c>
      <c r="AR1" s="339">
        <f>集計!AR1</f>
        <v>0</v>
      </c>
      <c r="AS1" s="339">
        <f>集計!AS1</f>
        <v>0</v>
      </c>
      <c r="AT1" s="339">
        <f>集計!AT1</f>
        <v>0</v>
      </c>
      <c r="AU1" s="339">
        <f>集計!AU1</f>
        <v>0</v>
      </c>
      <c r="AV1" s="339" t="str">
        <f>集計!AV1</f>
        <v>(先攻)</v>
      </c>
      <c r="AW1" s="60">
        <f>集計!AW1</f>
        <v>0</v>
      </c>
      <c r="AX1" s="60">
        <f>集計!AX1</f>
        <v>0</v>
      </c>
      <c r="AY1" s="60">
        <f>集計!AY1</f>
        <v>0</v>
      </c>
      <c r="AZ1" s="60">
        <f>集計!AZ1</f>
        <v>0</v>
      </c>
      <c r="BA1" s="60">
        <f>集計!BA1</f>
        <v>0</v>
      </c>
      <c r="BB1" s="60">
        <f>集計!BB1</f>
        <v>0</v>
      </c>
      <c r="BC1" s="60">
        <f>集計!BC1</f>
        <v>0</v>
      </c>
      <c r="BD1" s="60">
        <f>集計!BD1</f>
        <v>0</v>
      </c>
    </row>
    <row r="2" spans="1:56" ht="4.5" customHeight="1" thickBot="1">
      <c r="G2" s="60"/>
      <c r="H2" s="130"/>
      <c r="I2" s="130"/>
      <c r="J2" s="130"/>
      <c r="K2" s="130"/>
      <c r="L2" s="60"/>
      <c r="M2" s="60"/>
      <c r="N2" s="130"/>
      <c r="O2" s="130"/>
      <c r="P2" s="130"/>
      <c r="Q2" s="130"/>
      <c r="R2" s="130"/>
      <c r="S2" s="60"/>
      <c r="T2" s="60"/>
      <c r="U2" s="60"/>
      <c r="V2" s="60"/>
      <c r="AF2" s="339">
        <f>集計!AF2</f>
        <v>0</v>
      </c>
      <c r="AG2" s="339" t="str">
        <f>集計!AG2</f>
        <v>Ａ</v>
      </c>
      <c r="AH2" s="339">
        <f>集計!AH2</f>
        <v>0</v>
      </c>
      <c r="AI2" s="339">
        <f>集計!AI2</f>
        <v>9</v>
      </c>
      <c r="AJ2" s="339">
        <f>集計!AJ2</f>
        <v>1</v>
      </c>
      <c r="AK2" s="339" t="str">
        <f>集計!AK2</f>
        <v>日</v>
      </c>
      <c r="AL2" s="339" t="str">
        <f>集計!AL2</f>
        <v>ノーヒットノーラン</v>
      </c>
      <c r="AM2" s="339">
        <f>集計!AM2</f>
        <v>0</v>
      </c>
      <c r="AN2" s="339">
        <f>集計!AN2</f>
        <v>0</v>
      </c>
      <c r="AO2" s="339">
        <f>集計!AO2</f>
        <v>0</v>
      </c>
      <c r="AP2" s="339" t="str">
        <f ca="1">集計!AP2</f>
        <v>第13回愛名新人大会</v>
      </c>
      <c r="AQ2" s="339">
        <f>集計!AQ2</f>
        <v>0</v>
      </c>
      <c r="AR2" s="339">
        <f>集計!AR2</f>
        <v>0</v>
      </c>
      <c r="AS2" s="339">
        <f>集計!AS2</f>
        <v>0</v>
      </c>
      <c r="AT2" s="339">
        <f>集計!AT2</f>
        <v>0</v>
      </c>
      <c r="AU2" s="339">
        <f>集計!AU2</f>
        <v>0</v>
      </c>
      <c r="AV2" s="339" t="str">
        <f>集計!AV2</f>
        <v>(後攻)</v>
      </c>
      <c r="AW2" s="60">
        <f>集計!AW2</f>
        <v>0</v>
      </c>
      <c r="AX2" s="60">
        <f>集計!AX2</f>
        <v>0</v>
      </c>
      <c r="AY2" s="60">
        <f>集計!AY2</f>
        <v>0</v>
      </c>
      <c r="AZ2" s="60">
        <f>集計!AZ2</f>
        <v>0</v>
      </c>
      <c r="BA2" s="60">
        <f>集計!BA2</f>
        <v>0</v>
      </c>
      <c r="BB2" s="60">
        <f>集計!BB2</f>
        <v>0</v>
      </c>
      <c r="BC2" s="60">
        <f>集計!BC2</f>
        <v>0</v>
      </c>
      <c r="BD2" s="60">
        <f>集計!BD2</f>
        <v>0</v>
      </c>
    </row>
    <row r="3" spans="1:56" ht="38.25" customHeight="1" thickBot="1">
      <c r="A3" s="42" t="s">
        <v>61</v>
      </c>
      <c r="B3" s="169" t="str">
        <f>IF(M1="対戦相手選択","",IF(I3&gt;N3,1,""))</f>
        <v/>
      </c>
      <c r="C3" s="42" t="s">
        <v>62</v>
      </c>
      <c r="D3" s="337" t="str">
        <f>IF(M1="対戦相手選択","",IF(I3&lt;N3,1,""))</f>
        <v/>
      </c>
      <c r="E3" s="42" t="s">
        <v>63</v>
      </c>
      <c r="F3" s="337" t="str">
        <f>IF(M1="対戦相手選択","",IF(I3=N3,1,""))</f>
        <v/>
      </c>
      <c r="G3" s="344"/>
      <c r="H3" s="43" t="s">
        <v>20</v>
      </c>
      <c r="I3" s="377" t="str">
        <f>IF(H1="","",IF(G1="","",IF(G1=集計!AV4,P35,P36)))</f>
        <v/>
      </c>
      <c r="J3" s="377"/>
      <c r="K3" s="377"/>
      <c r="L3" s="554" t="s">
        <v>22</v>
      </c>
      <c r="M3" s="554"/>
      <c r="N3" s="379" t="str">
        <f>IF(M1="","",IF(M1="対戦相手選択","",IF(G1="","",IF(G1=集計!AV4,P36,P35))))</f>
        <v/>
      </c>
      <c r="O3" s="379"/>
      <c r="P3" s="380" t="s">
        <v>18</v>
      </c>
      <c r="Q3" s="381"/>
      <c r="R3" s="550"/>
      <c r="S3" s="551"/>
      <c r="T3" s="551"/>
      <c r="U3" s="551"/>
      <c r="V3" s="552"/>
      <c r="X3" s="559" t="s">
        <v>52</v>
      </c>
      <c r="Y3" s="556" t="s">
        <v>104</v>
      </c>
      <c r="Z3" s="555" t="s">
        <v>54</v>
      </c>
      <c r="AF3" s="339">
        <f>集計!AF3</f>
        <v>0</v>
      </c>
      <c r="AG3" s="339" t="str">
        <f>集計!AG3</f>
        <v>Ｂ</v>
      </c>
      <c r="AH3" s="339">
        <f>集計!AH3</f>
        <v>0</v>
      </c>
      <c r="AI3" s="339">
        <f>集計!AI3</f>
        <v>10</v>
      </c>
      <c r="AJ3" s="339">
        <f>集計!AJ3</f>
        <v>2</v>
      </c>
      <c r="AK3" s="339" t="str">
        <f>集計!AK3</f>
        <v>月</v>
      </c>
      <c r="AL3" s="339" t="str">
        <f>集計!AL3</f>
        <v>完全試合</v>
      </c>
      <c r="AM3" s="339">
        <f>集計!AM3</f>
        <v>0</v>
      </c>
      <c r="AN3" s="339" t="str">
        <f>集計!AN3</f>
        <v>①</v>
      </c>
      <c r="AO3" s="339">
        <f>集計!AO3</f>
        <v>0</v>
      </c>
      <c r="AP3" s="339" t="str">
        <f>集計!AP3</f>
        <v>対戦相手選択</v>
      </c>
      <c r="AQ3" s="339" t="str">
        <f>集計!AQ3</f>
        <v>総得点</v>
      </c>
      <c r="AR3" s="339" t="str">
        <f>集計!AR3</f>
        <v>総失点</v>
      </c>
      <c r="AS3" s="339" t="str">
        <f>集計!AS3</f>
        <v>総得失点差</v>
      </c>
      <c r="AT3" s="339" t="str">
        <f>集計!AT3</f>
        <v>順位</v>
      </c>
      <c r="AU3" s="339">
        <f>集計!AU3</f>
        <v>0</v>
      </c>
      <c r="AV3" s="339">
        <f>集計!AV3</f>
        <v>0</v>
      </c>
      <c r="AW3" s="60">
        <f>集計!AW3</f>
        <v>0</v>
      </c>
      <c r="AX3" s="60">
        <f>集計!AX3</f>
        <v>0</v>
      </c>
      <c r="AY3" s="60">
        <f>集計!AY3</f>
        <v>0</v>
      </c>
      <c r="AZ3" s="60">
        <f>集計!AZ3</f>
        <v>0</v>
      </c>
      <c r="BA3" s="60">
        <f>集計!BA3</f>
        <v>0</v>
      </c>
      <c r="BB3" s="60">
        <f>集計!BB3</f>
        <v>0</v>
      </c>
      <c r="BC3" s="60">
        <f>集計!BC3</f>
        <v>0</v>
      </c>
      <c r="BD3" s="60" t="str">
        <f>集計!BD3</f>
        <v>戦歴</v>
      </c>
    </row>
    <row r="4" spans="1:56" ht="23.25" customHeight="1" thickBot="1">
      <c r="A4" s="406" t="s">
        <v>0</v>
      </c>
      <c r="B4" s="407"/>
      <c r="C4" s="407"/>
      <c r="D4" s="407"/>
      <c r="E4" s="407"/>
      <c r="F4" s="408"/>
      <c r="G4" s="409" t="str">
        <f>IF(集計!J3=0,"",集計!J3)</f>
        <v/>
      </c>
      <c r="H4" s="409"/>
      <c r="I4" s="409"/>
      <c r="J4" s="409"/>
      <c r="K4" s="409"/>
      <c r="L4" s="409"/>
      <c r="M4" s="409"/>
      <c r="N4" s="409"/>
      <c r="O4" s="409"/>
      <c r="P4" s="409"/>
      <c r="Q4" s="385" t="str">
        <f>集計!W3&amp;"－("&amp;IF(集計!AA3=0,"  ",DBCS(集計!AA3))&amp;")"</f>
        <v>－(  )</v>
      </c>
      <c r="R4" s="386"/>
      <c r="S4" s="386"/>
      <c r="T4" s="386"/>
      <c r="U4" s="386"/>
      <c r="V4" s="387"/>
      <c r="X4" s="559"/>
      <c r="Y4" s="557"/>
      <c r="Z4" s="555"/>
      <c r="AF4" s="339">
        <f>集計!AF4</f>
        <v>0</v>
      </c>
      <c r="AG4" s="339">
        <f>集計!AG4</f>
        <v>0</v>
      </c>
      <c r="AH4" s="339">
        <f>集計!AH4</f>
        <v>0</v>
      </c>
      <c r="AI4" s="339">
        <f>集計!AI4</f>
        <v>11</v>
      </c>
      <c r="AJ4" s="339">
        <f>集計!AJ4</f>
        <v>3</v>
      </c>
      <c r="AK4" s="339" t="str">
        <f>集計!AK4</f>
        <v>火</v>
      </c>
      <c r="AL4" s="339">
        <f>集計!AL4</f>
        <v>0</v>
      </c>
      <c r="AM4" s="339">
        <f>集計!AM4</f>
        <v>0</v>
      </c>
      <c r="AN4" s="339" t="str">
        <f>集計!AN4</f>
        <v>②</v>
      </c>
      <c r="AO4" s="339">
        <f>集計!AO4</f>
        <v>1</v>
      </c>
      <c r="AP4" s="339" t="str">
        <f>集計!AP4</f>
        <v/>
      </c>
      <c r="AQ4" s="339" t="str">
        <f>集計!AQ4</f>
        <v/>
      </c>
      <c r="AR4" s="339" t="str">
        <f>集計!AR4</f>
        <v/>
      </c>
      <c r="AS4" s="339" t="str">
        <f>集計!AS4</f>
        <v/>
      </c>
      <c r="AT4" s="339" t="str">
        <f>集計!AT4</f>
        <v/>
      </c>
      <c r="AU4" s="339">
        <f>集計!AU4</f>
        <v>0</v>
      </c>
      <c r="AV4" s="339" t="str">
        <f>集計!AV4</f>
        <v>(先攻)</v>
      </c>
      <c r="AW4" s="60" t="str">
        <f>集計!AW4</f>
        <v>←大事消さないこと</v>
      </c>
      <c r="AX4" s="60">
        <f>集計!AX4</f>
        <v>0</v>
      </c>
      <c r="AY4" s="60">
        <f>集計!AY4</f>
        <v>0</v>
      </c>
      <c r="AZ4" s="60">
        <f>集計!AZ4</f>
        <v>0</v>
      </c>
      <c r="BA4" s="60">
        <f>集計!BA4</f>
        <v>0</v>
      </c>
      <c r="BB4" s="60">
        <f>集計!BB4</f>
        <v>0</v>
      </c>
      <c r="BC4" s="60">
        <f>集計!BC4</f>
        <v>0</v>
      </c>
      <c r="BD4" s="60">
        <f>集計!BD4</f>
        <v>0</v>
      </c>
    </row>
    <row r="5" spans="1:56" ht="21" customHeight="1" thickBot="1">
      <c r="A5" s="388" t="s">
        <v>1</v>
      </c>
      <c r="B5" s="389"/>
      <c r="C5" s="389"/>
      <c r="D5" s="389"/>
      <c r="E5" s="389"/>
      <c r="F5" s="390"/>
      <c r="G5" s="394" t="s">
        <v>6</v>
      </c>
      <c r="H5" s="396" t="s">
        <v>7</v>
      </c>
      <c r="I5" s="398" t="s">
        <v>51</v>
      </c>
      <c r="J5" s="400" t="s">
        <v>8</v>
      </c>
      <c r="K5" s="400" t="s">
        <v>9</v>
      </c>
      <c r="L5" s="402" t="s">
        <v>10</v>
      </c>
      <c r="M5" s="404" t="s">
        <v>100</v>
      </c>
      <c r="N5" s="400" t="s">
        <v>5</v>
      </c>
      <c r="O5" s="400"/>
      <c r="P5" s="402"/>
      <c r="Q5" s="396" t="s">
        <v>11</v>
      </c>
      <c r="R5" s="398" t="s">
        <v>12</v>
      </c>
      <c r="S5" s="400" t="s">
        <v>21</v>
      </c>
      <c r="T5" s="400" t="s">
        <v>124</v>
      </c>
      <c r="U5" s="400" t="s">
        <v>13</v>
      </c>
      <c r="V5" s="396" t="s">
        <v>14</v>
      </c>
      <c r="X5" s="559"/>
      <c r="Y5" s="557"/>
      <c r="Z5" s="555"/>
      <c r="AF5" s="339">
        <f>集計!AF5</f>
        <v>0</v>
      </c>
      <c r="AG5" s="339">
        <f>集計!AG5</f>
        <v>0</v>
      </c>
      <c r="AH5" s="339">
        <f>集計!AH5</f>
        <v>0</v>
      </c>
      <c r="AI5" s="339">
        <f>集計!AI5</f>
        <v>12</v>
      </c>
      <c r="AJ5" s="339">
        <f>集計!AJ5</f>
        <v>4</v>
      </c>
      <c r="AK5" s="339" t="str">
        <f>集計!AK5</f>
        <v>水</v>
      </c>
      <c r="AL5" s="339">
        <f>集計!AL5</f>
        <v>0</v>
      </c>
      <c r="AM5" s="339">
        <f>集計!AM5</f>
        <v>0</v>
      </c>
      <c r="AN5" s="339" t="str">
        <f>集計!AN5</f>
        <v>③</v>
      </c>
      <c r="AO5" s="339">
        <f>集計!AO5</f>
        <v>2</v>
      </c>
      <c r="AP5" s="339" t="str">
        <f>集計!AP5</f>
        <v/>
      </c>
      <c r="AQ5" s="339" t="str">
        <f>集計!AQ5</f>
        <v/>
      </c>
      <c r="AR5" s="339" t="str">
        <f>集計!AR5</f>
        <v/>
      </c>
      <c r="AS5" s="339" t="str">
        <f>集計!AS5</f>
        <v/>
      </c>
      <c r="AT5" s="339" t="str">
        <f>集計!AT5</f>
        <v/>
      </c>
      <c r="AU5" s="339">
        <f>集計!AU5</f>
        <v>0</v>
      </c>
      <c r="AV5" s="339" t="str">
        <f>集計!AV5</f>
        <v>(後攻)</v>
      </c>
      <c r="AW5" s="60">
        <f>集計!AW5</f>
        <v>0</v>
      </c>
      <c r="AX5" s="60">
        <f>集計!AX5</f>
        <v>0</v>
      </c>
      <c r="AY5" s="60">
        <f>集計!AY5</f>
        <v>0</v>
      </c>
      <c r="AZ5" s="60">
        <f>集計!AZ5</f>
        <v>0</v>
      </c>
      <c r="BA5" s="60">
        <f>集計!BA5</f>
        <v>0</v>
      </c>
      <c r="BB5" s="60">
        <f>集計!BB5</f>
        <v>0</v>
      </c>
      <c r="BC5" s="60">
        <f>集計!BC5</f>
        <v>0</v>
      </c>
      <c r="BD5" s="60">
        <f>集計!BD5</f>
        <v>0</v>
      </c>
    </row>
    <row r="6" spans="1:56" ht="30" customHeight="1" thickBot="1">
      <c r="A6" s="391"/>
      <c r="B6" s="392"/>
      <c r="C6" s="392"/>
      <c r="D6" s="392"/>
      <c r="E6" s="392"/>
      <c r="F6" s="393"/>
      <c r="G6" s="395"/>
      <c r="H6" s="397"/>
      <c r="I6" s="399"/>
      <c r="J6" s="401"/>
      <c r="K6" s="401"/>
      <c r="L6" s="403"/>
      <c r="M6" s="405"/>
      <c r="N6" s="44" t="s">
        <v>2</v>
      </c>
      <c r="O6" s="45" t="s">
        <v>3</v>
      </c>
      <c r="P6" s="155" t="s">
        <v>4</v>
      </c>
      <c r="Q6" s="397"/>
      <c r="R6" s="399"/>
      <c r="S6" s="401"/>
      <c r="T6" s="401"/>
      <c r="U6" s="401"/>
      <c r="V6" s="397"/>
      <c r="X6" s="559"/>
      <c r="Y6" s="558"/>
      <c r="Z6" s="555"/>
      <c r="AF6" s="339">
        <f>集計!AF6</f>
        <v>0</v>
      </c>
      <c r="AG6" s="339">
        <f>集計!AG6</f>
        <v>0</v>
      </c>
      <c r="AH6" s="339">
        <f>集計!AH6</f>
        <v>0</v>
      </c>
      <c r="AI6" s="339">
        <f>集計!AI6</f>
        <v>1</v>
      </c>
      <c r="AJ6" s="339">
        <f>集計!AJ6</f>
        <v>5</v>
      </c>
      <c r="AK6" s="339" t="str">
        <f>集計!AK6</f>
        <v>木</v>
      </c>
      <c r="AL6" s="339">
        <f>集計!AL6</f>
        <v>0</v>
      </c>
      <c r="AM6" s="339">
        <f>集計!AM6</f>
        <v>0</v>
      </c>
      <c r="AN6" s="339" t="str">
        <f>集計!AN6</f>
        <v>④</v>
      </c>
      <c r="AO6" s="339">
        <f>集計!AO6</f>
        <v>3</v>
      </c>
      <c r="AP6" s="339" t="str">
        <f>集計!AP6</f>
        <v/>
      </c>
      <c r="AQ6" s="339" t="str">
        <f>集計!AQ6</f>
        <v/>
      </c>
      <c r="AR6" s="339" t="str">
        <f>集計!AR6</f>
        <v/>
      </c>
      <c r="AS6" s="339" t="str">
        <f>集計!AS6</f>
        <v/>
      </c>
      <c r="AT6" s="339" t="str">
        <f>集計!AT6</f>
        <v/>
      </c>
      <c r="AU6" s="339">
        <f>集計!AU6</f>
        <v>0</v>
      </c>
      <c r="AV6" s="339">
        <f>集計!AV6</f>
        <v>0</v>
      </c>
      <c r="AW6" s="60">
        <f>集計!AW6</f>
        <v>0</v>
      </c>
      <c r="AX6" s="60">
        <f>集計!AX6</f>
        <v>0</v>
      </c>
      <c r="AY6" s="60">
        <f>集計!AY6</f>
        <v>0</v>
      </c>
      <c r="AZ6" s="60">
        <f>集計!AZ6</f>
        <v>0</v>
      </c>
      <c r="BA6" s="60">
        <f>集計!BA6</f>
        <v>0</v>
      </c>
      <c r="BB6" s="60" t="str">
        <f>集計!BB6</f>
        <v>シート</v>
      </c>
      <c r="BC6" s="60" t="str">
        <f>集計!BC6</f>
        <v>日 付</v>
      </c>
      <c r="BD6" s="60" t="str">
        <f>集計!BD6</f>
        <v>対 戦相手</v>
      </c>
    </row>
    <row r="7" spans="1:56" ht="21.95" customHeight="1">
      <c r="A7" s="416" t="str">
        <f>IF(I7=1,IF(集計!B7=0,"",集計!B7),"")</f>
        <v/>
      </c>
      <c r="B7" s="417"/>
      <c r="C7" s="417"/>
      <c r="D7" s="417"/>
      <c r="E7" s="417"/>
      <c r="F7" s="418"/>
      <c r="G7" s="335" t="str">
        <f>IF(集計!$B7=0,"",DBCS(集計!H7))</f>
        <v/>
      </c>
      <c r="H7" s="336" t="str">
        <f>IF(集計!I7=0,"",集計!I7)</f>
        <v/>
      </c>
      <c r="I7" s="62"/>
      <c r="J7" s="18"/>
      <c r="K7" s="153"/>
      <c r="L7" s="168"/>
      <c r="M7" s="62"/>
      <c r="N7" s="64"/>
      <c r="O7" s="65"/>
      <c r="P7" s="156"/>
      <c r="Q7" s="67"/>
      <c r="R7" s="66"/>
      <c r="S7" s="63"/>
      <c r="T7" s="63"/>
      <c r="U7" s="63"/>
      <c r="V7" s="67"/>
      <c r="X7" s="119"/>
      <c r="Y7" s="275" t="str">
        <f>IF($X7=1,IF($R$3=集計!$AL$2,1,""),"")</f>
        <v/>
      </c>
      <c r="Z7" s="124" t="str">
        <f>IF($X7=1,IF($R$3=集計!$AL$3,1,""),"")</f>
        <v/>
      </c>
      <c r="AA7" s="87"/>
      <c r="AB7" s="87" t="str">
        <f>G7</f>
        <v/>
      </c>
      <c r="AC7" s="87" t="str">
        <f>A7</f>
        <v/>
      </c>
      <c r="AF7" s="339" t="str">
        <f>集計!AF7</f>
        <v/>
      </c>
      <c r="AG7" s="339">
        <f>集計!AG7</f>
        <v>0</v>
      </c>
      <c r="AH7" s="339">
        <f>集計!AH7</f>
        <v>0</v>
      </c>
      <c r="AI7" s="339">
        <f>集計!AI7</f>
        <v>2</v>
      </c>
      <c r="AJ7" s="339">
        <f>集計!AJ7</f>
        <v>6</v>
      </c>
      <c r="AK7" s="339" t="str">
        <f>集計!AK7</f>
        <v>金</v>
      </c>
      <c r="AL7" s="339">
        <f>集計!AL7</f>
        <v>0</v>
      </c>
      <c r="AM7" s="339">
        <f>集計!AM7</f>
        <v>0</v>
      </c>
      <c r="AN7" s="339" t="str">
        <f>集計!AN7</f>
        <v>⑤</v>
      </c>
      <c r="AO7" s="339">
        <f>集計!AO7</f>
        <v>4</v>
      </c>
      <c r="AP7" s="339" t="str">
        <f>集計!AP7</f>
        <v/>
      </c>
      <c r="AQ7" s="339" t="str">
        <f>集計!AQ7</f>
        <v/>
      </c>
      <c r="AR7" s="339" t="str">
        <f>集計!AR7</f>
        <v/>
      </c>
      <c r="AS7" s="339" t="str">
        <f>集計!AS7</f>
        <v/>
      </c>
      <c r="AT7" s="339" t="str">
        <f>集計!AT7</f>
        <v/>
      </c>
      <c r="AU7" s="339">
        <f>集計!AU7</f>
        <v>0</v>
      </c>
      <c r="AV7" s="339">
        <f>集計!AV7</f>
        <v>0</v>
      </c>
      <c r="AW7" s="60">
        <f>集計!AW7</f>
        <v>0</v>
      </c>
      <c r="AX7" s="60">
        <f>集計!AX7</f>
        <v>0</v>
      </c>
      <c r="AY7" s="60">
        <f>集計!AY7</f>
        <v>0</v>
      </c>
      <c r="AZ7" s="60">
        <f>集計!AZ7</f>
        <v>0</v>
      </c>
      <c r="BA7" s="60">
        <f>集計!BA7</f>
        <v>0</v>
      </c>
      <c r="BB7" s="60">
        <f>集計!BB7</f>
        <v>1</v>
      </c>
      <c r="BC7" s="60" t="str">
        <f ca="1">集計!BC7</f>
        <v/>
      </c>
      <c r="BD7" s="60" t="str">
        <f ca="1">集計!BD7</f>
        <v/>
      </c>
    </row>
    <row r="8" spans="1:56" ht="21.95" customHeight="1">
      <c r="A8" s="410" t="str">
        <f>IF(I8=1,IF(集計!B8=0,"",集計!B8),"")</f>
        <v/>
      </c>
      <c r="B8" s="411"/>
      <c r="C8" s="411"/>
      <c r="D8" s="411"/>
      <c r="E8" s="411"/>
      <c r="F8" s="412"/>
      <c r="G8" s="47" t="str">
        <f>IF(集計!$B8=0,"",DBCS(集計!H8))</f>
        <v/>
      </c>
      <c r="H8" s="48" t="str">
        <f>IF(集計!I8=0,"",集計!I8)</f>
        <v/>
      </c>
      <c r="I8" s="21"/>
      <c r="J8" s="18"/>
      <c r="K8" s="18"/>
      <c r="L8" s="20"/>
      <c r="M8" s="21"/>
      <c r="N8" s="23"/>
      <c r="O8" s="24"/>
      <c r="P8" s="157"/>
      <c r="Q8" s="20"/>
      <c r="R8" s="17"/>
      <c r="S8" s="18"/>
      <c r="T8" s="18"/>
      <c r="U8" s="18"/>
      <c r="V8" s="20"/>
      <c r="X8" s="162"/>
      <c r="Y8" s="275" t="str">
        <f>IF($X8=1,IF($R$3=集計!$AL$2,1,""),"")</f>
        <v/>
      </c>
      <c r="Z8" s="165" t="str">
        <f>IF($X8=1,IF($R$3=集計!$AL$3,1,""),"")</f>
        <v/>
      </c>
      <c r="AA8" s="87"/>
      <c r="AB8" s="87" t="str">
        <f t="shared" ref="AB8:AB31" si="0">G8</f>
        <v/>
      </c>
      <c r="AC8" s="87" t="str">
        <f t="shared" ref="AC8:AC31" si="1">A8</f>
        <v/>
      </c>
      <c r="AF8" s="339" t="str">
        <f>集計!AF8</f>
        <v/>
      </c>
      <c r="AG8" s="339">
        <f>集計!AG8</f>
        <v>0</v>
      </c>
      <c r="AH8" s="339">
        <f>集計!AH8</f>
        <v>0</v>
      </c>
      <c r="AI8" s="339">
        <f>集計!AI8</f>
        <v>3</v>
      </c>
      <c r="AJ8" s="339">
        <f>集計!AJ8</f>
        <v>7</v>
      </c>
      <c r="AK8" s="339">
        <f>集計!AK8</f>
        <v>0</v>
      </c>
      <c r="AL8" s="339">
        <f>集計!AL8</f>
        <v>0</v>
      </c>
      <c r="AM8" s="339">
        <f>集計!AM8</f>
        <v>0</v>
      </c>
      <c r="AN8" s="339" t="str">
        <f>集計!AN8</f>
        <v>⑥</v>
      </c>
      <c r="AO8" s="339">
        <f>集計!AO8</f>
        <v>5</v>
      </c>
      <c r="AP8" s="339" t="str">
        <f>集計!AP8</f>
        <v/>
      </c>
      <c r="AQ8" s="339" t="str">
        <f>集計!AQ8</f>
        <v/>
      </c>
      <c r="AR8" s="339" t="str">
        <f>集計!AR8</f>
        <v/>
      </c>
      <c r="AS8" s="339" t="str">
        <f>集計!AS8</f>
        <v/>
      </c>
      <c r="AT8" s="339" t="str">
        <f>集計!AT8</f>
        <v/>
      </c>
      <c r="AU8" s="339">
        <f>集計!AU8</f>
        <v>0</v>
      </c>
      <c r="AV8" s="339">
        <f>集計!AV8</f>
        <v>0</v>
      </c>
      <c r="AW8" s="60">
        <f>集計!AW8</f>
        <v>0</v>
      </c>
      <c r="AX8" s="60">
        <f>集計!AX8</f>
        <v>0</v>
      </c>
      <c r="AY8" s="60">
        <f>集計!AY8</f>
        <v>0</v>
      </c>
      <c r="AZ8" s="60">
        <f>集計!AZ8</f>
        <v>0</v>
      </c>
      <c r="BA8" s="60">
        <f>集計!BA8</f>
        <v>0</v>
      </c>
      <c r="BB8" s="60">
        <f>集計!BB8</f>
        <v>2</v>
      </c>
      <c r="BC8" s="60" t="str">
        <f ca="1">集計!BC8</f>
        <v/>
      </c>
      <c r="BD8" s="60" t="str">
        <f ca="1">集計!BD8</f>
        <v/>
      </c>
    </row>
    <row r="9" spans="1:56" ht="21.95" customHeight="1">
      <c r="A9" s="410" t="str">
        <f>IF(I9=1,IF(集計!B9=0,"",集計!B9),"")</f>
        <v/>
      </c>
      <c r="B9" s="411"/>
      <c r="C9" s="411"/>
      <c r="D9" s="411"/>
      <c r="E9" s="411"/>
      <c r="F9" s="412"/>
      <c r="G9" s="47" t="str">
        <f>IF(集計!$B9=0,"",DBCS(集計!H9))</f>
        <v/>
      </c>
      <c r="H9" s="48" t="str">
        <f>IF(集計!I9=0,"",集計!I9)</f>
        <v/>
      </c>
      <c r="I9" s="21"/>
      <c r="J9" s="18"/>
      <c r="K9" s="18"/>
      <c r="L9" s="22"/>
      <c r="M9" s="21"/>
      <c r="N9" s="23"/>
      <c r="O9" s="24"/>
      <c r="P9" s="157"/>
      <c r="Q9" s="20"/>
      <c r="R9" s="17"/>
      <c r="S9" s="18"/>
      <c r="T9" s="18"/>
      <c r="U9" s="18"/>
      <c r="V9" s="20"/>
      <c r="X9" s="162"/>
      <c r="Y9" s="275" t="str">
        <f>IF($X9=1,IF($R$3=集計!$AL$2,1,""),"")</f>
        <v/>
      </c>
      <c r="Z9" s="165" t="str">
        <f>IF($X9=1,IF($R$3=集計!$AL$3,1,""),"")</f>
        <v/>
      </c>
      <c r="AA9" s="87"/>
      <c r="AB9" s="87" t="str">
        <f t="shared" si="0"/>
        <v/>
      </c>
      <c r="AC9" s="87" t="str">
        <f t="shared" si="1"/>
        <v/>
      </c>
      <c r="AF9" s="339" t="str">
        <f>集計!AF9</f>
        <v/>
      </c>
      <c r="AG9" s="339">
        <f>集計!AG9</f>
        <v>0</v>
      </c>
      <c r="AH9" s="339">
        <f>集計!AH9</f>
        <v>0</v>
      </c>
      <c r="AI9" s="339">
        <f>集計!AI9</f>
        <v>0</v>
      </c>
      <c r="AJ9" s="339">
        <f>集計!AJ9</f>
        <v>8</v>
      </c>
      <c r="AK9" s="339">
        <f>集計!AK9</f>
        <v>0</v>
      </c>
      <c r="AL9" s="339">
        <f>集計!AL9</f>
        <v>0</v>
      </c>
      <c r="AM9" s="339">
        <f>集計!AM9</f>
        <v>0</v>
      </c>
      <c r="AN9" s="339" t="str">
        <f>集計!AN9</f>
        <v>⑦</v>
      </c>
      <c r="AO9" s="339">
        <f>集計!AO9</f>
        <v>6</v>
      </c>
      <c r="AP9" s="339" t="str">
        <f>集計!AP9</f>
        <v/>
      </c>
      <c r="AQ9" s="339" t="str">
        <f>集計!AQ9</f>
        <v/>
      </c>
      <c r="AR9" s="339" t="str">
        <f>集計!AR9</f>
        <v/>
      </c>
      <c r="AS9" s="339" t="str">
        <f>集計!AS9</f>
        <v/>
      </c>
      <c r="AT9" s="339" t="str">
        <f>集計!AT9</f>
        <v/>
      </c>
      <c r="AU9" s="339">
        <f>集計!AU9</f>
        <v>0</v>
      </c>
      <c r="AV9" s="339">
        <f>集計!AV9</f>
        <v>0</v>
      </c>
      <c r="AW9" s="60">
        <f>集計!AW9</f>
        <v>0</v>
      </c>
      <c r="AX9" s="60">
        <f>集計!AX9</f>
        <v>0</v>
      </c>
      <c r="AY9" s="60">
        <f>集計!AY9</f>
        <v>0</v>
      </c>
      <c r="AZ9" s="60">
        <f>集計!AZ9</f>
        <v>0</v>
      </c>
      <c r="BA9" s="60">
        <f>集計!BA9</f>
        <v>0</v>
      </c>
      <c r="BB9" s="60">
        <f>集計!BB9</f>
        <v>3</v>
      </c>
      <c r="BC9" s="60" t="str">
        <f ca="1">集計!BC9</f>
        <v/>
      </c>
      <c r="BD9" s="60" t="str">
        <f ca="1">集計!BD9</f>
        <v/>
      </c>
    </row>
    <row r="10" spans="1:56" ht="21.95" customHeight="1">
      <c r="A10" s="410" t="str">
        <f>IF(I10=1,IF(集計!B10=0,"",集計!B10),"")</f>
        <v/>
      </c>
      <c r="B10" s="411"/>
      <c r="C10" s="411"/>
      <c r="D10" s="411"/>
      <c r="E10" s="411"/>
      <c r="F10" s="412"/>
      <c r="G10" s="47" t="str">
        <f>IF(集計!$B10=0,"",DBCS(集計!H10))</f>
        <v/>
      </c>
      <c r="H10" s="48" t="str">
        <f>IF(集計!I10=0,"",集計!I10)</f>
        <v/>
      </c>
      <c r="I10" s="21"/>
      <c r="J10" s="18"/>
      <c r="K10" s="18"/>
      <c r="L10" s="22"/>
      <c r="M10" s="21"/>
      <c r="N10" s="23"/>
      <c r="O10" s="24"/>
      <c r="P10" s="157"/>
      <c r="Q10" s="20"/>
      <c r="R10" s="17"/>
      <c r="S10" s="18"/>
      <c r="T10" s="18"/>
      <c r="U10" s="18"/>
      <c r="V10" s="20"/>
      <c r="X10" s="162"/>
      <c r="Y10" s="275" t="str">
        <f>IF($X10=1,IF($R$3=集計!$AL$2,1,""),"")</f>
        <v/>
      </c>
      <c r="Z10" s="165" t="str">
        <f>IF($X10=1,IF($R$3=集計!$AL$3,1,""),"")</f>
        <v/>
      </c>
      <c r="AA10" s="87"/>
      <c r="AB10" s="87" t="str">
        <f t="shared" si="0"/>
        <v/>
      </c>
      <c r="AC10" s="87" t="str">
        <f t="shared" si="1"/>
        <v/>
      </c>
      <c r="AF10" s="339" t="str">
        <f>集計!AF10</f>
        <v/>
      </c>
      <c r="AG10" s="339">
        <f>集計!AG10</f>
        <v>0</v>
      </c>
      <c r="AH10" s="339">
        <f>集計!AH10</f>
        <v>0</v>
      </c>
      <c r="AI10" s="339">
        <f>集計!AI10</f>
        <v>0</v>
      </c>
      <c r="AJ10" s="339">
        <f>集計!AJ10</f>
        <v>9</v>
      </c>
      <c r="AK10" s="339">
        <f>集計!AK10</f>
        <v>0</v>
      </c>
      <c r="AL10" s="339">
        <f>集計!AL10</f>
        <v>0</v>
      </c>
      <c r="AM10" s="339">
        <f>集計!AM10</f>
        <v>0</v>
      </c>
      <c r="AN10" s="339" t="str">
        <f>集計!AN10</f>
        <v>⑧</v>
      </c>
      <c r="AO10" s="339">
        <f>集計!AO10</f>
        <v>7</v>
      </c>
      <c r="AP10" s="339" t="str">
        <f>集計!AP10</f>
        <v/>
      </c>
      <c r="AQ10" s="339" t="str">
        <f>集計!AQ10</f>
        <v/>
      </c>
      <c r="AR10" s="339" t="str">
        <f>集計!AR10</f>
        <v/>
      </c>
      <c r="AS10" s="339" t="str">
        <f>集計!AS10</f>
        <v/>
      </c>
      <c r="AT10" s="339" t="str">
        <f>集計!AT10</f>
        <v/>
      </c>
      <c r="AU10" s="339">
        <f>集計!AU10</f>
        <v>0</v>
      </c>
      <c r="AV10" s="339">
        <f>集計!AV10</f>
        <v>0</v>
      </c>
      <c r="AW10" s="60">
        <f>集計!AW10</f>
        <v>0</v>
      </c>
      <c r="AX10" s="60">
        <f>集計!AX10</f>
        <v>0</v>
      </c>
      <c r="AY10" s="60">
        <f>集計!AY10</f>
        <v>0</v>
      </c>
      <c r="AZ10" s="60">
        <f>集計!AZ10</f>
        <v>0</v>
      </c>
      <c r="BA10" s="60">
        <f>集計!BA10</f>
        <v>0</v>
      </c>
      <c r="BB10" s="60">
        <f>集計!BB10</f>
        <v>4</v>
      </c>
      <c r="BC10" s="60" t="str">
        <f ca="1">集計!BC10</f>
        <v/>
      </c>
      <c r="BD10" s="60" t="str">
        <f ca="1">集計!BD10</f>
        <v/>
      </c>
    </row>
    <row r="11" spans="1:56" ht="21.95" customHeight="1" thickBot="1">
      <c r="A11" s="413" t="str">
        <f>IF(I11=1,IF(集計!B11=0,"",集計!B11),"")</f>
        <v/>
      </c>
      <c r="B11" s="414"/>
      <c r="C11" s="414"/>
      <c r="D11" s="414"/>
      <c r="E11" s="414"/>
      <c r="F11" s="415"/>
      <c r="G11" s="332" t="str">
        <f>IF(集計!$B11=0,"",DBCS(集計!H11))</f>
        <v/>
      </c>
      <c r="H11" s="50" t="str">
        <f>IF(集計!I11=0,"",集計!I11)</f>
        <v/>
      </c>
      <c r="I11" s="68"/>
      <c r="J11" s="81"/>
      <c r="K11" s="69"/>
      <c r="L11" s="82"/>
      <c r="M11" s="68"/>
      <c r="N11" s="70"/>
      <c r="O11" s="71"/>
      <c r="P11" s="158"/>
      <c r="Q11" s="73"/>
      <c r="R11" s="72"/>
      <c r="S11" s="69"/>
      <c r="T11" s="69"/>
      <c r="U11" s="69"/>
      <c r="V11" s="73"/>
      <c r="X11" s="163"/>
      <c r="Y11" s="166" t="str">
        <f>IF($X11=1,IF($R$3=集計!$AL$2,1,""),"")</f>
        <v/>
      </c>
      <c r="Z11" s="167" t="str">
        <f>IF($X11=1,IF($R$3=集計!$AL$3,1,""),"")</f>
        <v/>
      </c>
      <c r="AA11" s="87"/>
      <c r="AB11" s="87" t="str">
        <f t="shared" si="0"/>
        <v/>
      </c>
      <c r="AC11" s="87" t="str">
        <f t="shared" si="1"/>
        <v/>
      </c>
      <c r="AF11" s="339" t="str">
        <f>集計!AF11</f>
        <v/>
      </c>
      <c r="AG11" s="339">
        <f>集計!AG11</f>
        <v>0</v>
      </c>
      <c r="AH11" s="339">
        <f>集計!AH11</f>
        <v>0</v>
      </c>
      <c r="AI11" s="339">
        <f>集計!AI11</f>
        <v>0</v>
      </c>
      <c r="AJ11" s="339">
        <f>集計!AJ11</f>
        <v>10</v>
      </c>
      <c r="AK11" s="339">
        <f>集計!AK11</f>
        <v>0</v>
      </c>
      <c r="AL11" s="339">
        <f>集計!AL11</f>
        <v>0</v>
      </c>
      <c r="AM11" s="339">
        <f>集計!AM11</f>
        <v>0</v>
      </c>
      <c r="AN11" s="339" t="str">
        <f>集計!AN11</f>
        <v>⑨</v>
      </c>
      <c r="AO11" s="339">
        <f>集計!AO11</f>
        <v>8</v>
      </c>
      <c r="AP11" s="339" t="str">
        <f>集計!AP11</f>
        <v/>
      </c>
      <c r="AQ11" s="339" t="str">
        <f>集計!AQ11</f>
        <v/>
      </c>
      <c r="AR11" s="339" t="str">
        <f>集計!AR11</f>
        <v/>
      </c>
      <c r="AS11" s="339" t="str">
        <f>集計!AS11</f>
        <v/>
      </c>
      <c r="AT11" s="339" t="str">
        <f>集計!AT11</f>
        <v/>
      </c>
      <c r="AU11" s="339">
        <f>集計!AU11</f>
        <v>0</v>
      </c>
      <c r="AV11" s="339">
        <f>集計!AV11</f>
        <v>0</v>
      </c>
      <c r="AW11" s="60">
        <f>集計!AW11</f>
        <v>0</v>
      </c>
      <c r="AX11" s="60">
        <f>集計!AX11</f>
        <v>0</v>
      </c>
      <c r="AY11" s="60">
        <f>集計!AY11</f>
        <v>0</v>
      </c>
      <c r="AZ11" s="60">
        <f>集計!AZ11</f>
        <v>0</v>
      </c>
      <c r="BA11" s="60">
        <f>集計!BA11</f>
        <v>0</v>
      </c>
      <c r="BB11" s="60">
        <f>集計!BB11</f>
        <v>5</v>
      </c>
      <c r="BC11" s="60" t="str">
        <f ca="1">集計!BC11</f>
        <v/>
      </c>
      <c r="BD11" s="60" t="str">
        <f ca="1">集計!BD11</f>
        <v/>
      </c>
    </row>
    <row r="12" spans="1:56" ht="21.95" customHeight="1">
      <c r="A12" s="419" t="str">
        <f>IF(I12=1,IF(集計!B12=0,"",集計!B12),"")</f>
        <v/>
      </c>
      <c r="B12" s="420"/>
      <c r="C12" s="420"/>
      <c r="D12" s="420"/>
      <c r="E12" s="420"/>
      <c r="F12" s="421"/>
      <c r="G12" s="47" t="str">
        <f>IF(集計!$B12=0,"",DBCS(集計!H12))</f>
        <v/>
      </c>
      <c r="H12" s="48" t="str">
        <f>IF(集計!I12=0,"",集計!I12)</f>
        <v/>
      </c>
      <c r="I12" s="74"/>
      <c r="J12" s="63"/>
      <c r="K12" s="19"/>
      <c r="L12" s="67"/>
      <c r="M12" s="74"/>
      <c r="N12" s="76"/>
      <c r="O12" s="77"/>
      <c r="P12" s="159"/>
      <c r="Q12" s="79"/>
      <c r="R12" s="78"/>
      <c r="S12" s="19"/>
      <c r="T12" s="19"/>
      <c r="U12" s="19"/>
      <c r="V12" s="79"/>
      <c r="X12" s="119"/>
      <c r="Y12" s="333" t="str">
        <f>IF($X12=1,IF($R$3=集計!$AL$2,1,""),"")</f>
        <v/>
      </c>
      <c r="Z12" s="124" t="str">
        <f>IF($X12=1,IF($R$3=集計!$AL$3,1,""),"")</f>
        <v/>
      </c>
      <c r="AA12" s="87"/>
      <c r="AB12" s="87" t="str">
        <f t="shared" si="0"/>
        <v/>
      </c>
      <c r="AC12" s="87" t="str">
        <f t="shared" si="1"/>
        <v/>
      </c>
      <c r="AF12" s="339" t="str">
        <f>集計!AF12</f>
        <v/>
      </c>
      <c r="AG12" s="339">
        <f>集計!AG12</f>
        <v>0</v>
      </c>
      <c r="AH12" s="339">
        <f>集計!AH12</f>
        <v>0</v>
      </c>
      <c r="AI12" s="339">
        <f>集計!AI12</f>
        <v>0</v>
      </c>
      <c r="AJ12" s="339">
        <f>集計!AJ12</f>
        <v>11</v>
      </c>
      <c r="AK12" s="339">
        <f>集計!AK12</f>
        <v>0</v>
      </c>
      <c r="AL12" s="339">
        <f>集計!AL12</f>
        <v>0</v>
      </c>
      <c r="AM12" s="339">
        <f>集計!AM12</f>
        <v>0</v>
      </c>
      <c r="AN12" s="339" t="str">
        <f>集計!AN12</f>
        <v>⑩</v>
      </c>
      <c r="AO12" s="339">
        <f>集計!AO12</f>
        <v>9</v>
      </c>
      <c r="AP12" s="339" t="str">
        <f>集計!AP12</f>
        <v/>
      </c>
      <c r="AQ12" s="339" t="str">
        <f>集計!AQ12</f>
        <v/>
      </c>
      <c r="AR12" s="339" t="str">
        <f>集計!AR12</f>
        <v/>
      </c>
      <c r="AS12" s="339" t="str">
        <f>集計!AS12</f>
        <v/>
      </c>
      <c r="AT12" s="339" t="str">
        <f>集計!AT12</f>
        <v/>
      </c>
      <c r="AU12" s="339">
        <f>集計!AU12</f>
        <v>0</v>
      </c>
      <c r="AV12" s="339">
        <f>集計!AV12</f>
        <v>0</v>
      </c>
      <c r="AW12" s="60">
        <f>集計!AW12</f>
        <v>0</v>
      </c>
      <c r="AX12" s="60">
        <f>集計!AX12</f>
        <v>0</v>
      </c>
      <c r="AY12" s="60">
        <f>集計!AY12</f>
        <v>0</v>
      </c>
      <c r="AZ12" s="60">
        <f>集計!AZ12</f>
        <v>0</v>
      </c>
      <c r="BA12" s="60">
        <f>集計!BA12</f>
        <v>0</v>
      </c>
      <c r="BB12" s="60">
        <f>集計!BB12</f>
        <v>6</v>
      </c>
      <c r="BC12" s="60" t="str">
        <f ca="1">集計!BC12</f>
        <v/>
      </c>
      <c r="BD12" s="60" t="str">
        <f ca="1">集計!BD12</f>
        <v/>
      </c>
    </row>
    <row r="13" spans="1:56" ht="21.95" customHeight="1">
      <c r="A13" s="410" t="str">
        <f>IF(I13=1,IF(集計!B13=0,"",集計!B13),"")</f>
        <v/>
      </c>
      <c r="B13" s="411"/>
      <c r="C13" s="411"/>
      <c r="D13" s="411"/>
      <c r="E13" s="411"/>
      <c r="F13" s="412"/>
      <c r="G13" s="47" t="str">
        <f>IF(集計!$B13=0,"",DBCS(集計!H13))</f>
        <v/>
      </c>
      <c r="H13" s="48" t="str">
        <f>IF(集計!I13=0,"",集計!I13)</f>
        <v/>
      </c>
      <c r="I13" s="21"/>
      <c r="J13" s="18"/>
      <c r="K13" s="18"/>
      <c r="L13" s="75"/>
      <c r="M13" s="21"/>
      <c r="N13" s="23"/>
      <c r="O13" s="24"/>
      <c r="P13" s="157"/>
      <c r="Q13" s="20"/>
      <c r="R13" s="17"/>
      <c r="S13" s="18"/>
      <c r="T13" s="18"/>
      <c r="U13" s="18"/>
      <c r="V13" s="20"/>
      <c r="X13" s="162"/>
      <c r="Y13" s="275" t="str">
        <f>IF($X13=1,IF($R$3=集計!$AL$2,1,""),"")</f>
        <v/>
      </c>
      <c r="Z13" s="165" t="str">
        <f>IF($X13=1,IF($R$3=集計!$AL$3,1,""),"")</f>
        <v/>
      </c>
      <c r="AA13" s="87"/>
      <c r="AB13" s="87" t="str">
        <f t="shared" si="0"/>
        <v/>
      </c>
      <c r="AC13" s="87" t="str">
        <f t="shared" si="1"/>
        <v/>
      </c>
      <c r="AF13" s="339" t="str">
        <f>集計!AF13</f>
        <v/>
      </c>
      <c r="AG13" s="339">
        <f>集計!AG13</f>
        <v>0</v>
      </c>
      <c r="AH13" s="339">
        <f>集計!AH13</f>
        <v>0</v>
      </c>
      <c r="AI13" s="339">
        <f>集計!AI13</f>
        <v>0</v>
      </c>
      <c r="AJ13" s="339">
        <f>集計!AJ13</f>
        <v>12</v>
      </c>
      <c r="AK13" s="339">
        <f>集計!AK13</f>
        <v>0</v>
      </c>
      <c r="AL13" s="339">
        <f>集計!AL13</f>
        <v>0</v>
      </c>
      <c r="AM13" s="339">
        <f>集計!AM13</f>
        <v>0</v>
      </c>
      <c r="AN13" s="339" t="str">
        <f>集計!AN13</f>
        <v>⑪</v>
      </c>
      <c r="AO13" s="339">
        <f>集計!AO13</f>
        <v>10</v>
      </c>
      <c r="AP13" s="339" t="str">
        <f>集計!AP13</f>
        <v/>
      </c>
      <c r="AQ13" s="339" t="str">
        <f>集計!AQ13</f>
        <v/>
      </c>
      <c r="AR13" s="339" t="str">
        <f>集計!AR13</f>
        <v/>
      </c>
      <c r="AS13" s="339" t="str">
        <f>集計!AS13</f>
        <v/>
      </c>
      <c r="AT13" s="339" t="str">
        <f>集計!AT13</f>
        <v/>
      </c>
      <c r="AU13" s="339">
        <f>集計!AU13</f>
        <v>0</v>
      </c>
      <c r="AV13" s="339">
        <f>集計!AV13</f>
        <v>0</v>
      </c>
      <c r="AW13" s="60">
        <f>集計!AW13</f>
        <v>0</v>
      </c>
      <c r="AX13" s="60">
        <f>集計!AX13</f>
        <v>0</v>
      </c>
      <c r="AY13" s="60">
        <f>集計!AY13</f>
        <v>0</v>
      </c>
      <c r="AZ13" s="60">
        <f>集計!AZ13</f>
        <v>0</v>
      </c>
      <c r="BA13" s="60">
        <f>集計!BA13</f>
        <v>0</v>
      </c>
      <c r="BB13" s="60">
        <f>集計!BB13</f>
        <v>7</v>
      </c>
      <c r="BC13" s="60" t="str">
        <f ca="1">集計!BC13</f>
        <v/>
      </c>
      <c r="BD13" s="60" t="str">
        <f ca="1">集計!BD13</f>
        <v/>
      </c>
    </row>
    <row r="14" spans="1:56" ht="21.95" customHeight="1">
      <c r="A14" s="410" t="str">
        <f>IF(I14=1,IF(集計!B14=0,"",集計!B14),"")</f>
        <v/>
      </c>
      <c r="B14" s="411"/>
      <c r="C14" s="411"/>
      <c r="D14" s="411"/>
      <c r="E14" s="411"/>
      <c r="F14" s="412"/>
      <c r="G14" s="47" t="str">
        <f>IF(集計!$B14=0,"",DBCS(集計!H14))</f>
        <v/>
      </c>
      <c r="H14" s="48" t="str">
        <f>IF(集計!I14=0,"",集計!I14)</f>
        <v/>
      </c>
      <c r="I14" s="21"/>
      <c r="J14" s="18"/>
      <c r="K14" s="18"/>
      <c r="L14" s="22"/>
      <c r="M14" s="21"/>
      <c r="N14" s="23"/>
      <c r="O14" s="24"/>
      <c r="P14" s="157"/>
      <c r="Q14" s="20"/>
      <c r="R14" s="17"/>
      <c r="S14" s="18"/>
      <c r="T14" s="18"/>
      <c r="U14" s="18"/>
      <c r="V14" s="20"/>
      <c r="X14" s="162"/>
      <c r="Y14" s="275" t="str">
        <f>IF($X14=1,IF($R$3=集計!$AL$2,1,""),"")</f>
        <v/>
      </c>
      <c r="Z14" s="165" t="str">
        <f>IF($X14=1,IF($R$3=集計!$AL$3,1,""),"")</f>
        <v/>
      </c>
      <c r="AA14" s="87"/>
      <c r="AB14" s="87" t="str">
        <f t="shared" si="0"/>
        <v/>
      </c>
      <c r="AC14" s="87" t="str">
        <f t="shared" si="1"/>
        <v/>
      </c>
      <c r="AF14" s="339" t="str">
        <f>集計!AF14</f>
        <v/>
      </c>
      <c r="AG14" s="339">
        <f>集計!AG14</f>
        <v>0</v>
      </c>
      <c r="AH14" s="339">
        <f>集計!AH14</f>
        <v>0</v>
      </c>
      <c r="AI14" s="339">
        <f>集計!AI14</f>
        <v>0</v>
      </c>
      <c r="AJ14" s="339">
        <f>集計!AJ14</f>
        <v>13</v>
      </c>
      <c r="AK14" s="339">
        <f>集計!AK14</f>
        <v>0</v>
      </c>
      <c r="AL14" s="339">
        <f>集計!AL14</f>
        <v>0</v>
      </c>
      <c r="AM14" s="339">
        <f>集計!AM14</f>
        <v>0</v>
      </c>
      <c r="AN14" s="339" t="str">
        <f>集計!AN14</f>
        <v>⑫</v>
      </c>
      <c r="AO14" s="339">
        <f>集計!AO14</f>
        <v>11</v>
      </c>
      <c r="AP14" s="339" t="str">
        <f>集計!AP14</f>
        <v/>
      </c>
      <c r="AQ14" s="339" t="str">
        <f>集計!AQ14</f>
        <v/>
      </c>
      <c r="AR14" s="339" t="str">
        <f>集計!AR14</f>
        <v/>
      </c>
      <c r="AS14" s="339" t="str">
        <f>集計!AS14</f>
        <v/>
      </c>
      <c r="AT14" s="339" t="str">
        <f>集計!AT14</f>
        <v/>
      </c>
      <c r="AU14" s="339">
        <f>集計!AU14</f>
        <v>0</v>
      </c>
      <c r="AV14" s="339">
        <f>集計!AV14</f>
        <v>0</v>
      </c>
      <c r="AW14" s="60">
        <f>集計!AW14</f>
        <v>0</v>
      </c>
      <c r="AX14" s="60">
        <f>集計!AX14</f>
        <v>0</v>
      </c>
      <c r="AY14" s="60">
        <f>集計!AY14</f>
        <v>0</v>
      </c>
      <c r="AZ14" s="60">
        <f>集計!AZ14</f>
        <v>0</v>
      </c>
      <c r="BA14" s="60">
        <f>集計!BA14</f>
        <v>0</v>
      </c>
      <c r="BB14" s="60">
        <f>集計!BB14</f>
        <v>8</v>
      </c>
      <c r="BC14" s="60" t="str">
        <f ca="1">集計!BC14</f>
        <v/>
      </c>
      <c r="BD14" s="60" t="str">
        <f ca="1">集計!BD14</f>
        <v/>
      </c>
    </row>
    <row r="15" spans="1:56" ht="21.95" customHeight="1">
      <c r="A15" s="410" t="str">
        <f>IF(I15=1,IF(集計!B15=0,"",集計!B15),"")</f>
        <v/>
      </c>
      <c r="B15" s="411"/>
      <c r="C15" s="411"/>
      <c r="D15" s="411"/>
      <c r="E15" s="411"/>
      <c r="F15" s="412"/>
      <c r="G15" s="47" t="str">
        <f>IF(集計!$B15=0,"",DBCS(集計!H15))</f>
        <v/>
      </c>
      <c r="H15" s="48" t="str">
        <f>IF(集計!I15=0,"",集計!I15)</f>
        <v/>
      </c>
      <c r="I15" s="21"/>
      <c r="J15" s="18"/>
      <c r="K15" s="18"/>
      <c r="L15" s="22"/>
      <c r="M15" s="21"/>
      <c r="N15" s="23"/>
      <c r="O15" s="24"/>
      <c r="P15" s="157"/>
      <c r="Q15" s="20"/>
      <c r="R15" s="17"/>
      <c r="S15" s="18"/>
      <c r="T15" s="18"/>
      <c r="U15" s="18"/>
      <c r="V15" s="20"/>
      <c r="X15" s="162"/>
      <c r="Y15" s="275" t="str">
        <f>IF($X15=1,IF($R$3=集計!$AL$2,1,""),"")</f>
        <v/>
      </c>
      <c r="Z15" s="165" t="str">
        <f>IF($X15=1,IF($R$3=集計!$AL$3,1,""),"")</f>
        <v/>
      </c>
      <c r="AA15" s="87"/>
      <c r="AB15" s="87" t="str">
        <f t="shared" si="0"/>
        <v/>
      </c>
      <c r="AC15" s="87" t="str">
        <f t="shared" si="1"/>
        <v/>
      </c>
      <c r="AF15" s="339" t="str">
        <f>集計!AF15</f>
        <v/>
      </c>
      <c r="AG15" s="339">
        <f>集計!AG15</f>
        <v>0</v>
      </c>
      <c r="AH15" s="339">
        <f>集計!AH15</f>
        <v>0</v>
      </c>
      <c r="AI15" s="339">
        <f>集計!AI15</f>
        <v>0</v>
      </c>
      <c r="AJ15" s="339">
        <f>集計!AJ15</f>
        <v>14</v>
      </c>
      <c r="AK15" s="339">
        <f>集計!AK15</f>
        <v>0</v>
      </c>
      <c r="AL15" s="339">
        <f>集計!AL15</f>
        <v>0</v>
      </c>
      <c r="AM15" s="339">
        <f>集計!AM15</f>
        <v>0</v>
      </c>
      <c r="AN15" s="339" t="str">
        <f>集計!AN15</f>
        <v>⑬</v>
      </c>
      <c r="AO15" s="339">
        <f>集計!AO15</f>
        <v>12</v>
      </c>
      <c r="AP15" s="339" t="str">
        <f>集計!AP15</f>
        <v/>
      </c>
      <c r="AQ15" s="339" t="str">
        <f>集計!AQ15</f>
        <v/>
      </c>
      <c r="AR15" s="339" t="str">
        <f>集計!AR15</f>
        <v/>
      </c>
      <c r="AS15" s="339" t="str">
        <f>集計!AS15</f>
        <v/>
      </c>
      <c r="AT15" s="339" t="str">
        <f>集計!AT15</f>
        <v/>
      </c>
      <c r="AU15" s="339">
        <f>集計!AU15</f>
        <v>0</v>
      </c>
      <c r="AV15" s="339">
        <f>集計!AV15</f>
        <v>0</v>
      </c>
      <c r="AW15" s="60">
        <f>集計!AW15</f>
        <v>0</v>
      </c>
      <c r="AX15" s="60">
        <f>集計!AX15</f>
        <v>0</v>
      </c>
      <c r="AY15" s="60">
        <f>集計!AY15</f>
        <v>0</v>
      </c>
      <c r="AZ15" s="60">
        <f>集計!AZ15</f>
        <v>0</v>
      </c>
      <c r="BA15" s="60">
        <f>集計!BA15</f>
        <v>0</v>
      </c>
      <c r="BB15" s="60">
        <f>集計!BB15</f>
        <v>9</v>
      </c>
      <c r="BC15" s="60" t="str">
        <f ca="1">集計!BC15</f>
        <v/>
      </c>
      <c r="BD15" s="60" t="str">
        <f ca="1">集計!BD15</f>
        <v/>
      </c>
    </row>
    <row r="16" spans="1:56" ht="21.95" customHeight="1" thickBot="1">
      <c r="A16" s="422" t="str">
        <f>IF(I16=1,IF(集計!B16=0,"",集計!B16),"")</f>
        <v/>
      </c>
      <c r="B16" s="423"/>
      <c r="C16" s="423"/>
      <c r="D16" s="423"/>
      <c r="E16" s="423"/>
      <c r="F16" s="424"/>
      <c r="G16" s="331" t="str">
        <f>IF(集計!$B16=0,"",DBCS(集計!H16))</f>
        <v/>
      </c>
      <c r="H16" s="51" t="str">
        <f>IF(集計!I16=0,"",集計!I16)</f>
        <v/>
      </c>
      <c r="I16" s="80"/>
      <c r="J16" s="69"/>
      <c r="K16" s="81"/>
      <c r="L16" s="82"/>
      <c r="M16" s="80"/>
      <c r="N16" s="83"/>
      <c r="O16" s="84"/>
      <c r="P16" s="160"/>
      <c r="Q16" s="86"/>
      <c r="R16" s="85"/>
      <c r="S16" s="81"/>
      <c r="T16" s="81"/>
      <c r="U16" s="81"/>
      <c r="V16" s="86"/>
      <c r="X16" s="163"/>
      <c r="Y16" s="166" t="str">
        <f>IF($X16=1,IF($R$3=集計!$AL$2,1,""),"")</f>
        <v/>
      </c>
      <c r="Z16" s="167" t="str">
        <f>IF($X16=1,IF($R$3=集計!$AL$3,1,""),"")</f>
        <v/>
      </c>
      <c r="AA16" s="87"/>
      <c r="AB16" s="87" t="str">
        <f t="shared" si="0"/>
        <v/>
      </c>
      <c r="AC16" s="87" t="str">
        <f t="shared" si="1"/>
        <v/>
      </c>
      <c r="AF16" s="339" t="str">
        <f>集計!AF16</f>
        <v/>
      </c>
      <c r="AG16" s="339">
        <f>集計!AG16</f>
        <v>0</v>
      </c>
      <c r="AH16" s="339">
        <f>集計!AH16</f>
        <v>0</v>
      </c>
      <c r="AI16" s="339">
        <f>集計!AI16</f>
        <v>0</v>
      </c>
      <c r="AJ16" s="339">
        <f>集計!AJ16</f>
        <v>15</v>
      </c>
      <c r="AK16" s="339">
        <f>集計!AK16</f>
        <v>0</v>
      </c>
      <c r="AL16" s="339">
        <f>集計!AL16</f>
        <v>0</v>
      </c>
      <c r="AM16" s="339">
        <f>集計!AM16</f>
        <v>0</v>
      </c>
      <c r="AN16" s="339" t="str">
        <f>集計!AN16</f>
        <v>⑭</v>
      </c>
      <c r="AO16" s="339">
        <f>集計!AO16</f>
        <v>13</v>
      </c>
      <c r="AP16" s="339" t="str">
        <f>集計!AP16</f>
        <v/>
      </c>
      <c r="AQ16" s="339" t="str">
        <f>集計!AQ16</f>
        <v/>
      </c>
      <c r="AR16" s="339" t="str">
        <f>集計!AR16</f>
        <v/>
      </c>
      <c r="AS16" s="339" t="str">
        <f>集計!AS16</f>
        <v/>
      </c>
      <c r="AT16" s="339" t="str">
        <f>集計!AT16</f>
        <v/>
      </c>
      <c r="AU16" s="339">
        <f>集計!AU16</f>
        <v>0</v>
      </c>
      <c r="AV16" s="339">
        <f>集計!AV16</f>
        <v>0</v>
      </c>
      <c r="AW16" s="60">
        <f>集計!AW16</f>
        <v>0</v>
      </c>
      <c r="AX16" s="60">
        <f>集計!AX16</f>
        <v>0</v>
      </c>
      <c r="AY16" s="60">
        <f>集計!AY16</f>
        <v>0</v>
      </c>
      <c r="AZ16" s="60">
        <f>集計!AZ16</f>
        <v>0</v>
      </c>
      <c r="BA16" s="60">
        <f>集計!BA16</f>
        <v>0</v>
      </c>
      <c r="BB16" s="60">
        <f>集計!BB16</f>
        <v>10</v>
      </c>
      <c r="BC16" s="60" t="str">
        <f ca="1">集計!BC16</f>
        <v/>
      </c>
      <c r="BD16" s="60" t="str">
        <f ca="1">集計!BD16</f>
        <v/>
      </c>
    </row>
    <row r="17" spans="1:56" ht="21.95" customHeight="1">
      <c r="A17" s="416" t="str">
        <f>IF(I17=1,IF(集計!B17=0,"",集計!B17),"")</f>
        <v/>
      </c>
      <c r="B17" s="417"/>
      <c r="C17" s="417"/>
      <c r="D17" s="417"/>
      <c r="E17" s="417"/>
      <c r="F17" s="418"/>
      <c r="G17" s="335" t="str">
        <f>IF(集計!$B17=0,"",DBCS(集計!H17))</f>
        <v/>
      </c>
      <c r="H17" s="336" t="str">
        <f>IF(集計!I17=0,"",集計!I17)</f>
        <v/>
      </c>
      <c r="I17" s="62"/>
      <c r="J17" s="19"/>
      <c r="K17" s="63"/>
      <c r="L17" s="67"/>
      <c r="M17" s="62"/>
      <c r="N17" s="64"/>
      <c r="O17" s="65"/>
      <c r="P17" s="156"/>
      <c r="Q17" s="67"/>
      <c r="R17" s="66"/>
      <c r="S17" s="63"/>
      <c r="T17" s="63"/>
      <c r="U17" s="63"/>
      <c r="V17" s="67"/>
      <c r="X17" s="119"/>
      <c r="Y17" s="333" t="str">
        <f>IF($X17=1,IF($R$3=集計!$AL$2,1,""),"")</f>
        <v/>
      </c>
      <c r="Z17" s="124" t="str">
        <f>IF($X17=1,IF($R$3=集計!$AL$3,1,""),"")</f>
        <v/>
      </c>
      <c r="AA17" s="87"/>
      <c r="AB17" s="87" t="str">
        <f t="shared" si="0"/>
        <v/>
      </c>
      <c r="AC17" s="87" t="str">
        <f t="shared" si="1"/>
        <v/>
      </c>
      <c r="AF17" s="339" t="str">
        <f>集計!AF17</f>
        <v/>
      </c>
      <c r="AG17" s="339">
        <f>集計!AG17</f>
        <v>0</v>
      </c>
      <c r="AH17" s="339">
        <f>集計!AH17</f>
        <v>0</v>
      </c>
      <c r="AI17" s="339">
        <f>集計!AI17</f>
        <v>0</v>
      </c>
      <c r="AJ17" s="339">
        <f>集計!AJ17</f>
        <v>16</v>
      </c>
      <c r="AK17" s="339">
        <f>集計!AK17</f>
        <v>0</v>
      </c>
      <c r="AL17" s="339">
        <f>集計!AL17</f>
        <v>0</v>
      </c>
      <c r="AM17" s="339">
        <f>集計!AM17</f>
        <v>0</v>
      </c>
      <c r="AN17" s="339" t="str">
        <f>集計!AN17</f>
        <v>⑮</v>
      </c>
      <c r="AO17" s="339">
        <f>集計!AO17</f>
        <v>14</v>
      </c>
      <c r="AP17" s="339" t="str">
        <f>集計!AP17</f>
        <v/>
      </c>
      <c r="AQ17" s="339" t="str">
        <f>集計!AQ17</f>
        <v/>
      </c>
      <c r="AR17" s="339" t="str">
        <f>集計!AR17</f>
        <v/>
      </c>
      <c r="AS17" s="339" t="str">
        <f>集計!AS17</f>
        <v/>
      </c>
      <c r="AT17" s="339" t="str">
        <f>集計!AT17</f>
        <v/>
      </c>
      <c r="AU17" s="339">
        <f>集計!AU17</f>
        <v>0</v>
      </c>
      <c r="AV17" s="339">
        <f>集計!AV17</f>
        <v>0</v>
      </c>
      <c r="AW17" s="60">
        <f>集計!AW17</f>
        <v>0</v>
      </c>
      <c r="AX17" s="60">
        <f>集計!AX17</f>
        <v>0</v>
      </c>
      <c r="AY17" s="60">
        <f>集計!AY17</f>
        <v>0</v>
      </c>
      <c r="AZ17" s="60">
        <f>集計!AZ17</f>
        <v>0</v>
      </c>
      <c r="BA17" s="60">
        <f>集計!BA17</f>
        <v>0</v>
      </c>
      <c r="BB17" s="60">
        <f>集計!BB17</f>
        <v>11</v>
      </c>
      <c r="BC17" s="60" t="str">
        <f ca="1">集計!BC17</f>
        <v/>
      </c>
      <c r="BD17" s="60" t="str">
        <f ca="1">集計!BD17</f>
        <v/>
      </c>
    </row>
    <row r="18" spans="1:56" ht="21.95" customHeight="1">
      <c r="A18" s="410" t="str">
        <f>IF(I18=1,IF(集計!B18=0,"",集計!B18),"")</f>
        <v/>
      </c>
      <c r="B18" s="411"/>
      <c r="C18" s="411"/>
      <c r="D18" s="411"/>
      <c r="E18" s="411"/>
      <c r="F18" s="412"/>
      <c r="G18" s="47" t="str">
        <f>IF(集計!$B18=0,"",DBCS(集計!H18))</f>
        <v/>
      </c>
      <c r="H18" s="48" t="str">
        <f>IF(集計!I18=0,"",集計!I18)</f>
        <v/>
      </c>
      <c r="I18" s="21"/>
      <c r="J18" s="18"/>
      <c r="K18" s="18"/>
      <c r="L18" s="20"/>
      <c r="M18" s="21"/>
      <c r="N18" s="23"/>
      <c r="O18" s="24"/>
      <c r="P18" s="157"/>
      <c r="Q18" s="20"/>
      <c r="R18" s="17"/>
      <c r="S18" s="18"/>
      <c r="T18" s="18"/>
      <c r="U18" s="18"/>
      <c r="V18" s="20"/>
      <c r="X18" s="162"/>
      <c r="Y18" s="275" t="str">
        <f>IF($X18=1,IF($R$3=集計!$AL$2,1,""),"")</f>
        <v/>
      </c>
      <c r="Z18" s="165" t="str">
        <f>IF($X18=1,IF($R$3=集計!$AL$3,1,""),"")</f>
        <v/>
      </c>
      <c r="AA18" s="87"/>
      <c r="AB18" s="87" t="str">
        <f t="shared" si="0"/>
        <v/>
      </c>
      <c r="AC18" s="87" t="str">
        <f t="shared" si="1"/>
        <v/>
      </c>
      <c r="AF18" s="339" t="str">
        <f>集計!AF18</f>
        <v/>
      </c>
      <c r="AG18" s="339">
        <f>集計!AG18</f>
        <v>0</v>
      </c>
      <c r="AH18" s="339">
        <f>集計!AH18</f>
        <v>0</v>
      </c>
      <c r="AI18" s="339">
        <f>集計!AI18</f>
        <v>0</v>
      </c>
      <c r="AJ18" s="339">
        <f>集計!AJ18</f>
        <v>17</v>
      </c>
      <c r="AK18" s="339">
        <f>集計!AK18</f>
        <v>0</v>
      </c>
      <c r="AL18" s="339">
        <f>集計!AL18</f>
        <v>0</v>
      </c>
      <c r="AM18" s="339">
        <f>集計!AM18</f>
        <v>0</v>
      </c>
      <c r="AN18" s="339" t="str">
        <f>集計!AN18</f>
        <v>⑯</v>
      </c>
      <c r="AO18" s="339">
        <f>集計!AO18</f>
        <v>15</v>
      </c>
      <c r="AP18" s="339" t="str">
        <f>集計!AP18</f>
        <v/>
      </c>
      <c r="AQ18" s="339" t="str">
        <f>集計!AQ18</f>
        <v/>
      </c>
      <c r="AR18" s="339" t="str">
        <f>集計!AR18</f>
        <v/>
      </c>
      <c r="AS18" s="339" t="str">
        <f>集計!AS18</f>
        <v/>
      </c>
      <c r="AT18" s="339" t="str">
        <f>集計!AT18</f>
        <v/>
      </c>
      <c r="AU18" s="339">
        <f>集計!AU18</f>
        <v>0</v>
      </c>
      <c r="AV18" s="339">
        <f>集計!AV18</f>
        <v>0</v>
      </c>
      <c r="AW18" s="60">
        <f>集計!AW18</f>
        <v>0</v>
      </c>
      <c r="AX18" s="60">
        <f>集計!AX18</f>
        <v>0</v>
      </c>
      <c r="AY18" s="60">
        <f>集計!AY18</f>
        <v>0</v>
      </c>
      <c r="AZ18" s="60">
        <f>集計!AZ18</f>
        <v>0</v>
      </c>
      <c r="BA18" s="60">
        <f>集計!BA18</f>
        <v>0</v>
      </c>
      <c r="BB18" s="60">
        <f>集計!BB18</f>
        <v>12</v>
      </c>
      <c r="BC18" s="60" t="str">
        <f ca="1">集計!BC18</f>
        <v/>
      </c>
      <c r="BD18" s="60" t="str">
        <f ca="1">集計!BD18</f>
        <v/>
      </c>
    </row>
    <row r="19" spans="1:56" ht="21.95" customHeight="1">
      <c r="A19" s="410" t="str">
        <f>IF(I19=1,IF(集計!B19=0,"",集計!B19),"")</f>
        <v/>
      </c>
      <c r="B19" s="411"/>
      <c r="C19" s="411"/>
      <c r="D19" s="411"/>
      <c r="E19" s="411"/>
      <c r="F19" s="412"/>
      <c r="G19" s="47" t="str">
        <f>IF(集計!$B19=0,"",DBCS(集計!H19))</f>
        <v/>
      </c>
      <c r="H19" s="48" t="str">
        <f>IF(集計!I19=0,"",集計!I19)</f>
        <v/>
      </c>
      <c r="I19" s="21"/>
      <c r="J19" s="18"/>
      <c r="K19" s="18"/>
      <c r="L19" s="20"/>
      <c r="M19" s="21"/>
      <c r="N19" s="23"/>
      <c r="O19" s="24"/>
      <c r="P19" s="157"/>
      <c r="Q19" s="20"/>
      <c r="R19" s="17"/>
      <c r="S19" s="18"/>
      <c r="T19" s="18"/>
      <c r="U19" s="18"/>
      <c r="V19" s="20"/>
      <c r="X19" s="162"/>
      <c r="Y19" s="275" t="str">
        <f>IF($X19=1,IF($R$3=集計!$AL$2,1,""),"")</f>
        <v/>
      </c>
      <c r="Z19" s="165" t="str">
        <f>IF($X19=1,IF($R$3=集計!$AL$3,1,""),"")</f>
        <v/>
      </c>
      <c r="AA19" s="87"/>
      <c r="AB19" s="87" t="str">
        <f t="shared" si="0"/>
        <v/>
      </c>
      <c r="AC19" s="87" t="str">
        <f t="shared" si="1"/>
        <v/>
      </c>
      <c r="AF19" s="339" t="str">
        <f>集計!AF19</f>
        <v/>
      </c>
      <c r="AG19" s="339">
        <f>集計!AG19</f>
        <v>0</v>
      </c>
      <c r="AH19" s="339">
        <f>集計!AH19</f>
        <v>0</v>
      </c>
      <c r="AI19" s="339">
        <f>集計!AI19</f>
        <v>0</v>
      </c>
      <c r="AJ19" s="339">
        <f>集計!AJ19</f>
        <v>18</v>
      </c>
      <c r="AK19" s="339">
        <f>集計!AK19</f>
        <v>0</v>
      </c>
      <c r="AL19" s="339">
        <f>集計!AL19</f>
        <v>0</v>
      </c>
      <c r="AM19" s="339">
        <f>集計!AM19</f>
        <v>0</v>
      </c>
      <c r="AN19" s="339" t="str">
        <f>集計!AN19</f>
        <v>⑯</v>
      </c>
      <c r="AO19" s="339">
        <f>集計!AO19</f>
        <v>16</v>
      </c>
      <c r="AP19" s="339">
        <f>集計!AP19</f>
        <v>0</v>
      </c>
      <c r="AQ19" s="339">
        <f>集計!AQ19</f>
        <v>0</v>
      </c>
      <c r="AR19" s="339">
        <f>集計!AR19</f>
        <v>0</v>
      </c>
      <c r="AS19" s="339">
        <f>集計!AS19</f>
        <v>0</v>
      </c>
      <c r="AT19" s="339">
        <f>集計!AT19</f>
        <v>0</v>
      </c>
      <c r="AU19" s="339">
        <f>集計!AU19</f>
        <v>0</v>
      </c>
      <c r="AV19" s="339">
        <f>集計!AV19</f>
        <v>0</v>
      </c>
      <c r="AW19" s="60">
        <f>集計!AW19</f>
        <v>0</v>
      </c>
      <c r="AX19" s="60">
        <f>集計!AX19</f>
        <v>0</v>
      </c>
      <c r="AY19" s="60">
        <f>集計!AY19</f>
        <v>0</v>
      </c>
      <c r="AZ19" s="60">
        <f>集計!AZ19</f>
        <v>0</v>
      </c>
      <c r="BA19" s="60">
        <f>集計!BA19</f>
        <v>0</v>
      </c>
      <c r="BB19" s="60">
        <f>集計!BB19</f>
        <v>13</v>
      </c>
      <c r="BC19" s="60" t="str">
        <f ca="1">集計!BC19</f>
        <v/>
      </c>
      <c r="BD19" s="60" t="str">
        <f ca="1">集計!BD19</f>
        <v/>
      </c>
    </row>
    <row r="20" spans="1:56" ht="21.95" customHeight="1">
      <c r="A20" s="410" t="str">
        <f>IF(I20=1,IF(集計!B20=0,"",集計!B20),"")</f>
        <v/>
      </c>
      <c r="B20" s="411"/>
      <c r="C20" s="411"/>
      <c r="D20" s="411"/>
      <c r="E20" s="411"/>
      <c r="F20" s="412"/>
      <c r="G20" s="47" t="str">
        <f>IF(集計!$B20=0,"",DBCS(集計!H20))</f>
        <v/>
      </c>
      <c r="H20" s="48" t="str">
        <f>IF(集計!I20=0,"",集計!I20)</f>
        <v/>
      </c>
      <c r="I20" s="21"/>
      <c r="J20" s="18"/>
      <c r="K20" s="18"/>
      <c r="L20" s="20"/>
      <c r="M20" s="21"/>
      <c r="N20" s="23"/>
      <c r="O20" s="24"/>
      <c r="P20" s="157"/>
      <c r="Q20" s="20"/>
      <c r="R20" s="17"/>
      <c r="S20" s="18"/>
      <c r="T20" s="18"/>
      <c r="U20" s="18"/>
      <c r="V20" s="20"/>
      <c r="X20" s="162"/>
      <c r="Y20" s="275" t="str">
        <f>IF($X20=1,IF($R$3=集計!$AL$2,1,""),"")</f>
        <v/>
      </c>
      <c r="Z20" s="165" t="str">
        <f>IF($X20=1,IF($R$3=集計!$AL$3,1,""),"")</f>
        <v/>
      </c>
      <c r="AA20" s="87"/>
      <c r="AB20" s="87" t="str">
        <f t="shared" si="0"/>
        <v/>
      </c>
      <c r="AC20" s="87" t="str">
        <f t="shared" si="1"/>
        <v/>
      </c>
      <c r="AF20" s="339" t="str">
        <f>集計!AF20</f>
        <v/>
      </c>
      <c r="AG20" s="339">
        <f>集計!AG20</f>
        <v>0</v>
      </c>
      <c r="AH20" s="339">
        <f>集計!AH20</f>
        <v>0</v>
      </c>
      <c r="AI20" s="339">
        <f>集計!AI20</f>
        <v>0</v>
      </c>
      <c r="AJ20" s="339">
        <f>集計!AJ20</f>
        <v>19</v>
      </c>
      <c r="AK20" s="339">
        <f>集計!AK20</f>
        <v>0</v>
      </c>
      <c r="AL20" s="339">
        <f>集計!AL20</f>
        <v>0</v>
      </c>
      <c r="AM20" s="339">
        <f>集計!AM20</f>
        <v>0</v>
      </c>
      <c r="AN20" s="339" t="str">
        <f>集計!AN20</f>
        <v>⑯</v>
      </c>
      <c r="AO20" s="339">
        <f>集計!AO20</f>
        <v>17</v>
      </c>
      <c r="AP20" s="339">
        <f>集計!AP20</f>
        <v>0</v>
      </c>
      <c r="AQ20" s="339">
        <f>集計!AQ20</f>
        <v>0</v>
      </c>
      <c r="AR20" s="339">
        <f>集計!AR20</f>
        <v>0</v>
      </c>
      <c r="AS20" s="339">
        <f>集計!AS20</f>
        <v>0</v>
      </c>
      <c r="AT20" s="339">
        <f>集計!AT20</f>
        <v>0</v>
      </c>
      <c r="AU20" s="339">
        <f>集計!AU20</f>
        <v>0</v>
      </c>
      <c r="AV20" s="339">
        <f>集計!AV20</f>
        <v>0</v>
      </c>
      <c r="AW20" s="60">
        <f>集計!AW20</f>
        <v>0</v>
      </c>
      <c r="AX20" s="60">
        <f>集計!AX20</f>
        <v>0</v>
      </c>
      <c r="AY20" s="60">
        <f>集計!AY20</f>
        <v>0</v>
      </c>
      <c r="AZ20" s="60">
        <f>集計!AZ20</f>
        <v>0</v>
      </c>
      <c r="BA20" s="60">
        <f>集計!BA20</f>
        <v>0</v>
      </c>
      <c r="BB20" s="60">
        <f>集計!BB20</f>
        <v>14</v>
      </c>
      <c r="BC20" s="60" t="str">
        <f ca="1">集計!BC20</f>
        <v/>
      </c>
      <c r="BD20" s="60" t="str">
        <f ca="1">集計!BD20</f>
        <v/>
      </c>
    </row>
    <row r="21" spans="1:56" ht="21.95" customHeight="1" thickBot="1">
      <c r="A21" s="413" t="str">
        <f>IF(I21=1,IF(集計!B21=0,"",集計!B21),"")</f>
        <v/>
      </c>
      <c r="B21" s="414"/>
      <c r="C21" s="414"/>
      <c r="D21" s="414"/>
      <c r="E21" s="414"/>
      <c r="F21" s="415"/>
      <c r="G21" s="332" t="str">
        <f>IF(集計!$B21=0,"",DBCS(集計!H21))</f>
        <v/>
      </c>
      <c r="H21" s="50" t="str">
        <f>IF(集計!I21=0,"",集計!I21)</f>
        <v/>
      </c>
      <c r="I21" s="68"/>
      <c r="J21" s="81"/>
      <c r="K21" s="69"/>
      <c r="L21" s="86"/>
      <c r="M21" s="68"/>
      <c r="N21" s="70"/>
      <c r="O21" s="71"/>
      <c r="P21" s="158"/>
      <c r="Q21" s="73"/>
      <c r="R21" s="72"/>
      <c r="S21" s="69"/>
      <c r="T21" s="69"/>
      <c r="U21" s="69"/>
      <c r="V21" s="73"/>
      <c r="X21" s="163"/>
      <c r="Y21" s="166" t="str">
        <f>IF($X21=1,IF($R$3=集計!$AL$2,1,""),"")</f>
        <v/>
      </c>
      <c r="Z21" s="167" t="str">
        <f>IF($X21=1,IF($R$3=集計!$AL$3,1,""),"")</f>
        <v/>
      </c>
      <c r="AA21" s="87"/>
      <c r="AB21" s="87" t="str">
        <f t="shared" si="0"/>
        <v/>
      </c>
      <c r="AC21" s="87" t="str">
        <f t="shared" si="1"/>
        <v/>
      </c>
      <c r="AF21" s="339" t="str">
        <f>集計!AF21</f>
        <v/>
      </c>
      <c r="AG21" s="339">
        <f>集計!AG21</f>
        <v>0</v>
      </c>
      <c r="AH21" s="339">
        <f>集計!AH21</f>
        <v>0</v>
      </c>
      <c r="AI21" s="339">
        <f>集計!AI21</f>
        <v>0</v>
      </c>
      <c r="AJ21" s="339">
        <f>集計!AJ21</f>
        <v>20</v>
      </c>
      <c r="AK21" s="339">
        <f>集計!AK21</f>
        <v>0</v>
      </c>
      <c r="AL21" s="339">
        <f>集計!AL21</f>
        <v>0</v>
      </c>
      <c r="AM21" s="339">
        <f>集計!AM21</f>
        <v>0</v>
      </c>
      <c r="AN21" s="339" t="str">
        <f>集計!AN21</f>
        <v>⑯</v>
      </c>
      <c r="AO21" s="339">
        <f>集計!AO21</f>
        <v>18</v>
      </c>
      <c r="AP21" s="339">
        <f>集計!AP21</f>
        <v>0</v>
      </c>
      <c r="AQ21" s="339">
        <f>集計!AQ21</f>
        <v>0</v>
      </c>
      <c r="AR21" s="339">
        <f>集計!AR21</f>
        <v>0</v>
      </c>
      <c r="AS21" s="339">
        <f>集計!AS21</f>
        <v>0</v>
      </c>
      <c r="AT21" s="339">
        <f>集計!AT21</f>
        <v>0</v>
      </c>
      <c r="AU21" s="339">
        <f>集計!AU21</f>
        <v>0</v>
      </c>
      <c r="AV21" s="339">
        <f>集計!AV21</f>
        <v>0</v>
      </c>
      <c r="AW21" s="60">
        <f>集計!AW21</f>
        <v>0</v>
      </c>
      <c r="AX21" s="60">
        <f>集計!AX21</f>
        <v>0</v>
      </c>
      <c r="AY21" s="60">
        <f>集計!AY21</f>
        <v>0</v>
      </c>
      <c r="AZ21" s="60">
        <f>集計!AZ21</f>
        <v>0</v>
      </c>
      <c r="BA21" s="60">
        <f>集計!BA21</f>
        <v>0</v>
      </c>
      <c r="BB21" s="60">
        <f>集計!BB21</f>
        <v>15</v>
      </c>
      <c r="BC21" s="60" t="str">
        <f ca="1">集計!BC21</f>
        <v/>
      </c>
      <c r="BD21" s="60" t="str">
        <f ca="1">集計!BD21</f>
        <v/>
      </c>
    </row>
    <row r="22" spans="1:56" ht="21.95" customHeight="1">
      <c r="A22" s="419" t="str">
        <f>IF(I22=1,IF(集計!B22=0,"",集計!B22),"")</f>
        <v/>
      </c>
      <c r="B22" s="420"/>
      <c r="C22" s="420"/>
      <c r="D22" s="420"/>
      <c r="E22" s="420"/>
      <c r="F22" s="421"/>
      <c r="G22" s="47" t="str">
        <f>IF(集計!$B22=0,"",DBCS(集計!H22))</f>
        <v/>
      </c>
      <c r="H22" s="48" t="str">
        <f>IF(集計!I22=0,"",集計!I22)</f>
        <v/>
      </c>
      <c r="I22" s="74"/>
      <c r="J22" s="63"/>
      <c r="K22" s="19"/>
      <c r="L22" s="67"/>
      <c r="M22" s="74"/>
      <c r="N22" s="76"/>
      <c r="O22" s="77"/>
      <c r="P22" s="159"/>
      <c r="Q22" s="79"/>
      <c r="R22" s="78"/>
      <c r="S22" s="19"/>
      <c r="T22" s="19"/>
      <c r="U22" s="19"/>
      <c r="V22" s="79"/>
      <c r="X22" s="119"/>
      <c r="Y22" s="333" t="str">
        <f>IF($X22=1,IF($R$3=集計!$AL$2,1,""),"")</f>
        <v/>
      </c>
      <c r="Z22" s="124" t="str">
        <f>IF($X22=1,IF($R$3=集計!$AL$3,1,""),"")</f>
        <v/>
      </c>
      <c r="AA22" s="87"/>
      <c r="AB22" s="87" t="str">
        <f t="shared" si="0"/>
        <v/>
      </c>
      <c r="AC22" s="87" t="str">
        <f t="shared" si="1"/>
        <v/>
      </c>
      <c r="AF22" s="339" t="str">
        <f>集計!AF22</f>
        <v/>
      </c>
      <c r="AG22" s="339">
        <f>集計!AG22</f>
        <v>0</v>
      </c>
      <c r="AH22" s="339">
        <f>集計!AH22</f>
        <v>0</v>
      </c>
      <c r="AI22" s="339">
        <f>集計!AI22</f>
        <v>0</v>
      </c>
      <c r="AJ22" s="339">
        <f>集計!AJ22</f>
        <v>21</v>
      </c>
      <c r="AK22" s="339">
        <f>集計!AK22</f>
        <v>0</v>
      </c>
      <c r="AL22" s="339">
        <f>集計!AL22</f>
        <v>0</v>
      </c>
      <c r="AM22" s="339">
        <f>集計!AM22</f>
        <v>0</v>
      </c>
      <c r="AN22" s="339" t="str">
        <f>集計!AN22</f>
        <v>⑯</v>
      </c>
      <c r="AO22" s="339">
        <f>集計!AO22</f>
        <v>19</v>
      </c>
      <c r="AP22" s="339">
        <f>集計!AP22</f>
        <v>0</v>
      </c>
      <c r="AQ22" s="339">
        <f>集計!AQ22</f>
        <v>0</v>
      </c>
      <c r="AR22" s="339">
        <f>集計!AR22</f>
        <v>0</v>
      </c>
      <c r="AS22" s="339">
        <f>集計!AS22</f>
        <v>0</v>
      </c>
      <c r="AT22" s="339">
        <f>集計!AT22</f>
        <v>0</v>
      </c>
      <c r="AU22" s="339">
        <f>集計!AU22</f>
        <v>0</v>
      </c>
      <c r="AV22" s="339">
        <f>集計!AV22</f>
        <v>0</v>
      </c>
      <c r="AW22" s="60">
        <f>集計!AW22</f>
        <v>0</v>
      </c>
      <c r="AX22" s="60">
        <f>集計!AX22</f>
        <v>0</v>
      </c>
      <c r="AY22" s="60">
        <f>集計!AY22</f>
        <v>0</v>
      </c>
      <c r="AZ22" s="60">
        <f>集計!AZ22</f>
        <v>0</v>
      </c>
      <c r="BA22" s="60">
        <f>集計!BA22</f>
        <v>0</v>
      </c>
      <c r="BB22" s="60">
        <f>集計!BB22</f>
        <v>0</v>
      </c>
      <c r="BC22" s="60">
        <f>集計!BC22</f>
        <v>0</v>
      </c>
      <c r="BD22" s="60">
        <f>集計!BD22</f>
        <v>0</v>
      </c>
    </row>
    <row r="23" spans="1:56" ht="21.95" customHeight="1">
      <c r="A23" s="410" t="str">
        <f>IF(I23=1,IF(集計!B23=0,"",集計!B23),"")</f>
        <v/>
      </c>
      <c r="B23" s="411"/>
      <c r="C23" s="411"/>
      <c r="D23" s="411"/>
      <c r="E23" s="411"/>
      <c r="F23" s="412"/>
      <c r="G23" s="47" t="str">
        <f>IF(集計!$B23=0,"",DBCS(集計!H23))</f>
        <v/>
      </c>
      <c r="H23" s="48" t="str">
        <f>IF(集計!I23=0,"",集計!I23)</f>
        <v/>
      </c>
      <c r="I23" s="21"/>
      <c r="J23" s="18"/>
      <c r="K23" s="18"/>
      <c r="L23" s="20"/>
      <c r="M23" s="21"/>
      <c r="N23" s="23"/>
      <c r="O23" s="24"/>
      <c r="P23" s="157"/>
      <c r="Q23" s="20"/>
      <c r="R23" s="17"/>
      <c r="S23" s="18"/>
      <c r="T23" s="18"/>
      <c r="U23" s="18"/>
      <c r="V23" s="20"/>
      <c r="X23" s="162"/>
      <c r="Y23" s="275" t="str">
        <f>IF($X23=1,IF($R$3=集計!$AL$2,1,""),"")</f>
        <v/>
      </c>
      <c r="Z23" s="165" t="str">
        <f>IF($X23=1,IF($R$3=集計!$AL$3,1,""),"")</f>
        <v/>
      </c>
      <c r="AA23" s="87"/>
      <c r="AB23" s="87" t="str">
        <f t="shared" si="0"/>
        <v/>
      </c>
      <c r="AC23" s="87" t="str">
        <f t="shared" si="1"/>
        <v/>
      </c>
      <c r="AF23" s="339" t="str">
        <f>集計!AF23</f>
        <v/>
      </c>
      <c r="AG23" s="339">
        <f>集計!AG23</f>
        <v>0</v>
      </c>
      <c r="AH23" s="339">
        <f>集計!AH23</f>
        <v>0</v>
      </c>
      <c r="AI23" s="339">
        <f>集計!AI23</f>
        <v>0</v>
      </c>
      <c r="AJ23" s="339">
        <f>集計!AJ23</f>
        <v>22</v>
      </c>
      <c r="AK23" s="339">
        <f>集計!AK23</f>
        <v>0</v>
      </c>
      <c r="AL23" s="339">
        <f>集計!AL23</f>
        <v>0</v>
      </c>
      <c r="AM23" s="339">
        <f>集計!AM23</f>
        <v>0</v>
      </c>
      <c r="AN23" s="339" t="str">
        <f>集計!AN23</f>
        <v>⑯</v>
      </c>
      <c r="AO23" s="339">
        <f>集計!AO23</f>
        <v>20</v>
      </c>
      <c r="AP23" s="339">
        <f>集計!AP23</f>
        <v>0</v>
      </c>
      <c r="AQ23" s="339">
        <f>集計!AQ23</f>
        <v>0</v>
      </c>
      <c r="AR23" s="339">
        <f>集計!AR23</f>
        <v>0</v>
      </c>
      <c r="AS23" s="339">
        <f>集計!AS23</f>
        <v>0</v>
      </c>
      <c r="AT23" s="339">
        <f>集計!AT23</f>
        <v>0</v>
      </c>
      <c r="AU23" s="339">
        <f>集計!AU23</f>
        <v>0</v>
      </c>
      <c r="AV23" s="339">
        <f>集計!AV23</f>
        <v>0</v>
      </c>
      <c r="AW23" s="60">
        <f>集計!AW23</f>
        <v>0</v>
      </c>
      <c r="AX23" s="60">
        <f>集計!AX23</f>
        <v>0</v>
      </c>
      <c r="AY23" s="60">
        <f>集計!AY23</f>
        <v>0</v>
      </c>
      <c r="AZ23" s="60">
        <f>集計!AZ23</f>
        <v>0</v>
      </c>
      <c r="BA23" s="60">
        <f>集計!BA23</f>
        <v>0</v>
      </c>
      <c r="BB23" s="60">
        <f>集計!BB23</f>
        <v>0</v>
      </c>
      <c r="BC23" s="60">
        <f>集計!BC23</f>
        <v>0</v>
      </c>
      <c r="BD23" s="60">
        <f>集計!BD23</f>
        <v>0</v>
      </c>
    </row>
    <row r="24" spans="1:56" ht="21.95" customHeight="1">
      <c r="A24" s="410" t="str">
        <f>IF(I24=1,IF(集計!B24=0,"",集計!B24),"")</f>
        <v/>
      </c>
      <c r="B24" s="411"/>
      <c r="C24" s="411"/>
      <c r="D24" s="411"/>
      <c r="E24" s="411"/>
      <c r="F24" s="412"/>
      <c r="G24" s="47" t="str">
        <f>IF(集計!$B24=0,"",DBCS(集計!H24))</f>
        <v/>
      </c>
      <c r="H24" s="48" t="str">
        <f>IF(集計!I24=0,"",集計!I24)</f>
        <v/>
      </c>
      <c r="I24" s="21"/>
      <c r="J24" s="18"/>
      <c r="K24" s="18"/>
      <c r="L24" s="20"/>
      <c r="M24" s="21"/>
      <c r="N24" s="23"/>
      <c r="O24" s="24"/>
      <c r="P24" s="157"/>
      <c r="Q24" s="20"/>
      <c r="R24" s="17"/>
      <c r="S24" s="18"/>
      <c r="T24" s="18"/>
      <c r="U24" s="18"/>
      <c r="V24" s="20"/>
      <c r="X24" s="162"/>
      <c r="Y24" s="275" t="str">
        <f>IF($X24=1,IF($R$3=集計!$AL$2,1,""),"")</f>
        <v/>
      </c>
      <c r="Z24" s="165" t="str">
        <f>IF($X24=1,IF($R$3=集計!$AL$3,1,""),"")</f>
        <v/>
      </c>
      <c r="AA24" s="87"/>
      <c r="AB24" s="87" t="str">
        <f t="shared" si="0"/>
        <v/>
      </c>
      <c r="AC24" s="87" t="str">
        <f t="shared" si="1"/>
        <v/>
      </c>
      <c r="AF24" s="339" t="str">
        <f>集計!AF24</f>
        <v/>
      </c>
      <c r="AG24" s="339">
        <f>集計!AG24</f>
        <v>0</v>
      </c>
      <c r="AH24" s="339">
        <f>集計!AH24</f>
        <v>0</v>
      </c>
      <c r="AI24" s="339">
        <f>集計!AI24</f>
        <v>0</v>
      </c>
      <c r="AJ24" s="339">
        <f>集計!AJ24</f>
        <v>23</v>
      </c>
      <c r="AK24" s="339">
        <f>集計!AK24</f>
        <v>0</v>
      </c>
      <c r="AL24" s="339">
        <f>集計!AL24</f>
        <v>0</v>
      </c>
      <c r="AM24" s="339">
        <f>集計!AM24</f>
        <v>0</v>
      </c>
      <c r="AN24" s="339">
        <f>集計!AN24</f>
        <v>0</v>
      </c>
      <c r="AO24" s="339">
        <f>集計!AO24</f>
        <v>0</v>
      </c>
      <c r="AP24" s="339">
        <f>集計!AP24</f>
        <v>0</v>
      </c>
      <c r="AQ24" s="339">
        <f>集計!AQ24</f>
        <v>0</v>
      </c>
      <c r="AR24" s="339">
        <f>集計!AR24</f>
        <v>0</v>
      </c>
      <c r="AS24" s="339">
        <f>集計!AS24</f>
        <v>0</v>
      </c>
      <c r="AT24" s="339">
        <f>集計!AT24</f>
        <v>0</v>
      </c>
      <c r="AU24" s="339">
        <f>集計!AU24</f>
        <v>0</v>
      </c>
      <c r="AV24" s="339">
        <f>集計!AV24</f>
        <v>0</v>
      </c>
      <c r="AW24" s="60">
        <f>集計!AW24</f>
        <v>0</v>
      </c>
      <c r="AX24" s="60">
        <f>集計!AX24</f>
        <v>0</v>
      </c>
      <c r="AY24" s="60">
        <f>集計!AY24</f>
        <v>0</v>
      </c>
      <c r="AZ24" s="60">
        <f>集計!AZ24</f>
        <v>0</v>
      </c>
      <c r="BA24" s="60">
        <f>集計!BA24</f>
        <v>0</v>
      </c>
      <c r="BB24" s="60">
        <f>集計!BB24</f>
        <v>0</v>
      </c>
      <c r="BC24" s="60">
        <f>集計!BC24</f>
        <v>0</v>
      </c>
      <c r="BD24" s="60">
        <f>集計!BD24</f>
        <v>0</v>
      </c>
    </row>
    <row r="25" spans="1:56" ht="21.95" customHeight="1">
      <c r="A25" s="410" t="str">
        <f>IF(I25=1,IF(集計!B25=0,"",集計!B25),"")</f>
        <v/>
      </c>
      <c r="B25" s="411"/>
      <c r="C25" s="411"/>
      <c r="D25" s="411"/>
      <c r="E25" s="411"/>
      <c r="F25" s="412"/>
      <c r="G25" s="47" t="str">
        <f>IF(集計!$B25=0,"",DBCS(集計!H25))</f>
        <v/>
      </c>
      <c r="H25" s="48" t="str">
        <f>IF(集計!I25=0,"",集計!I25)</f>
        <v/>
      </c>
      <c r="I25" s="21"/>
      <c r="J25" s="18"/>
      <c r="K25" s="18"/>
      <c r="L25" s="20"/>
      <c r="M25" s="21"/>
      <c r="N25" s="23"/>
      <c r="O25" s="24"/>
      <c r="P25" s="157"/>
      <c r="Q25" s="20"/>
      <c r="R25" s="17"/>
      <c r="S25" s="18"/>
      <c r="T25" s="18"/>
      <c r="U25" s="18"/>
      <c r="V25" s="20"/>
      <c r="X25" s="162"/>
      <c r="Y25" s="275" t="str">
        <f>IF($X25=1,IF($R$3=集計!$AL$2,1,""),"")</f>
        <v/>
      </c>
      <c r="Z25" s="165" t="str">
        <f>IF($X25=1,IF($R$3=集計!$AL$3,1,""),"")</f>
        <v/>
      </c>
      <c r="AB25" s="87" t="str">
        <f t="shared" si="0"/>
        <v/>
      </c>
      <c r="AC25" s="87" t="str">
        <f t="shared" si="1"/>
        <v/>
      </c>
      <c r="AF25" s="339" t="str">
        <f>集計!AF25</f>
        <v/>
      </c>
      <c r="AG25" s="339">
        <f>集計!AG25</f>
        <v>0</v>
      </c>
      <c r="AH25" s="339">
        <f>集計!AH25</f>
        <v>0</v>
      </c>
      <c r="AI25" s="339">
        <f>集計!AI25</f>
        <v>0</v>
      </c>
      <c r="AJ25" s="339">
        <f>集計!AJ25</f>
        <v>24</v>
      </c>
      <c r="AK25" s="339">
        <f>集計!AK25</f>
        <v>0</v>
      </c>
      <c r="AL25" s="339">
        <f>集計!AL25</f>
        <v>0</v>
      </c>
      <c r="AM25" s="339">
        <f>集計!AM25</f>
        <v>0</v>
      </c>
      <c r="AN25" s="339">
        <f>集計!AN25</f>
        <v>0</v>
      </c>
      <c r="AO25" s="339">
        <f>集計!AO25</f>
        <v>0</v>
      </c>
      <c r="AP25" s="339">
        <f>集計!AP25</f>
        <v>0</v>
      </c>
      <c r="AQ25" s="339">
        <f>集計!AQ25</f>
        <v>0</v>
      </c>
      <c r="AR25" s="339">
        <f>集計!AR25</f>
        <v>0</v>
      </c>
      <c r="AS25" s="339">
        <f>集計!AS25</f>
        <v>0</v>
      </c>
      <c r="AT25" s="339">
        <f>集計!AT25</f>
        <v>0</v>
      </c>
      <c r="AU25" s="339">
        <f>集計!AU25</f>
        <v>0</v>
      </c>
      <c r="AV25" s="339">
        <f>集計!AV25</f>
        <v>0</v>
      </c>
      <c r="AW25" s="60">
        <f>集計!AW25</f>
        <v>0</v>
      </c>
      <c r="AX25" s="60">
        <f>集計!AX25</f>
        <v>0</v>
      </c>
      <c r="AY25" s="60">
        <f>集計!AY25</f>
        <v>0</v>
      </c>
      <c r="AZ25" s="60">
        <f>集計!AZ25</f>
        <v>0</v>
      </c>
      <c r="BA25" s="60">
        <f>集計!BA25</f>
        <v>0</v>
      </c>
      <c r="BB25" s="60">
        <f>集計!BB25</f>
        <v>0</v>
      </c>
      <c r="BC25" s="60">
        <f>集計!BC25</f>
        <v>0</v>
      </c>
      <c r="BD25" s="60">
        <f>集計!BD25</f>
        <v>0</v>
      </c>
    </row>
    <row r="26" spans="1:56" ht="21.95" customHeight="1" thickBot="1">
      <c r="A26" s="422" t="str">
        <f>IF(I26=1,IF(集計!B26=0,"",集計!B26),"")</f>
        <v/>
      </c>
      <c r="B26" s="423"/>
      <c r="C26" s="423"/>
      <c r="D26" s="423"/>
      <c r="E26" s="423"/>
      <c r="F26" s="424"/>
      <c r="G26" s="331" t="str">
        <f>IF(集計!$B26=0,"",DBCS(集計!H26))</f>
        <v/>
      </c>
      <c r="H26" s="51" t="str">
        <f>IF(集計!I26=0,"",集計!I26)</f>
        <v/>
      </c>
      <c r="I26" s="80"/>
      <c r="J26" s="69"/>
      <c r="K26" s="81"/>
      <c r="L26" s="86"/>
      <c r="M26" s="80"/>
      <c r="N26" s="83"/>
      <c r="O26" s="84"/>
      <c r="P26" s="160"/>
      <c r="Q26" s="86"/>
      <c r="R26" s="85"/>
      <c r="S26" s="81"/>
      <c r="T26" s="81"/>
      <c r="U26" s="81"/>
      <c r="V26" s="86"/>
      <c r="X26" s="163"/>
      <c r="Y26" s="166" t="str">
        <f>IF($X26=1,IF($R$3=集計!$AL$2,1,""),"")</f>
        <v/>
      </c>
      <c r="Z26" s="167" t="str">
        <f>IF($X26=1,IF($R$3=集計!$AL$3,1,""),"")</f>
        <v/>
      </c>
      <c r="AB26" s="87" t="str">
        <f t="shared" si="0"/>
        <v/>
      </c>
      <c r="AC26" s="87" t="str">
        <f t="shared" si="1"/>
        <v/>
      </c>
      <c r="AF26" s="339" t="str">
        <f>集計!AF26</f>
        <v/>
      </c>
      <c r="AG26" s="339">
        <f>集計!AG26</f>
        <v>0</v>
      </c>
      <c r="AH26" s="339">
        <f>集計!AH26</f>
        <v>0</v>
      </c>
      <c r="AI26" s="339">
        <f>集計!AI26</f>
        <v>0</v>
      </c>
      <c r="AJ26" s="339">
        <f>集計!AJ26</f>
        <v>25</v>
      </c>
      <c r="AK26" s="339">
        <f>集計!AK26</f>
        <v>0</v>
      </c>
      <c r="AL26" s="339">
        <f>集計!AL26</f>
        <v>0</v>
      </c>
      <c r="AM26" s="339">
        <f>集計!AM26</f>
        <v>0</v>
      </c>
      <c r="AN26" s="339">
        <f>集計!AN26</f>
        <v>0</v>
      </c>
      <c r="AO26" s="339">
        <f>集計!AO26</f>
        <v>0</v>
      </c>
      <c r="AP26" s="339">
        <f>集計!AP26</f>
        <v>0</v>
      </c>
      <c r="AQ26" s="339">
        <f>集計!AQ26</f>
        <v>0</v>
      </c>
      <c r="AR26" s="339">
        <f>集計!AR26</f>
        <v>0</v>
      </c>
      <c r="AS26" s="339">
        <f>集計!AS26</f>
        <v>0</v>
      </c>
      <c r="AT26" s="339">
        <f>集計!AT26</f>
        <v>0</v>
      </c>
      <c r="AU26" s="339">
        <f>集計!AU26</f>
        <v>0</v>
      </c>
      <c r="AV26" s="339">
        <f>集計!AV26</f>
        <v>0</v>
      </c>
      <c r="AW26" s="60">
        <f>集計!AW26</f>
        <v>0</v>
      </c>
      <c r="AX26" s="60">
        <f>集計!AX26</f>
        <v>0</v>
      </c>
      <c r="AY26" s="60">
        <f>集計!AY26</f>
        <v>0</v>
      </c>
      <c r="AZ26" s="60">
        <f>集計!AZ26</f>
        <v>0</v>
      </c>
      <c r="BA26" s="60">
        <f>集計!BA26</f>
        <v>0</v>
      </c>
      <c r="BB26" s="60">
        <f>集計!BB26</f>
        <v>0</v>
      </c>
      <c r="BC26" s="60">
        <f>集計!BC26</f>
        <v>0</v>
      </c>
      <c r="BD26" s="60">
        <f>集計!BD26</f>
        <v>0</v>
      </c>
    </row>
    <row r="27" spans="1:56" ht="21.95" customHeight="1">
      <c r="A27" s="416" t="str">
        <f>IF(I27=1,IF(集計!B27=0,"",集計!B27),"")</f>
        <v/>
      </c>
      <c r="B27" s="417"/>
      <c r="C27" s="417"/>
      <c r="D27" s="417"/>
      <c r="E27" s="417"/>
      <c r="F27" s="418"/>
      <c r="G27" s="335" t="str">
        <f>IF(集計!$B27=0,"",DBCS(集計!H27))</f>
        <v/>
      </c>
      <c r="H27" s="336" t="str">
        <f>IF(集計!I27=0,"",集計!I27)</f>
        <v/>
      </c>
      <c r="I27" s="62"/>
      <c r="J27" s="63"/>
      <c r="K27" s="63"/>
      <c r="L27" s="67"/>
      <c r="M27" s="62"/>
      <c r="N27" s="64"/>
      <c r="O27" s="65"/>
      <c r="P27" s="156"/>
      <c r="Q27" s="67"/>
      <c r="R27" s="66"/>
      <c r="S27" s="63"/>
      <c r="T27" s="63"/>
      <c r="U27" s="63"/>
      <c r="V27" s="67"/>
      <c r="X27" s="119"/>
      <c r="Y27" s="333" t="str">
        <f>IF($X27=1,IF($R$3=集計!$AL$2,1,""),"")</f>
        <v/>
      </c>
      <c r="Z27" s="124" t="str">
        <f>IF($X27=1,IF($R$3=集計!$AL$3,1,""),"")</f>
        <v/>
      </c>
      <c r="AB27" s="87" t="str">
        <f t="shared" si="0"/>
        <v/>
      </c>
      <c r="AC27" s="87" t="str">
        <f t="shared" si="1"/>
        <v/>
      </c>
      <c r="AF27" s="339" t="str">
        <f>集計!AF27</f>
        <v/>
      </c>
      <c r="AG27" s="339">
        <f>集計!AG27</f>
        <v>0</v>
      </c>
      <c r="AH27" s="339">
        <f>集計!AH27</f>
        <v>0</v>
      </c>
      <c r="AI27" s="339">
        <f>集計!AI27</f>
        <v>0</v>
      </c>
      <c r="AJ27" s="339">
        <f>集計!AJ27</f>
        <v>26</v>
      </c>
      <c r="AK27" s="339">
        <f>集計!AK27</f>
        <v>0</v>
      </c>
      <c r="AL27" s="339">
        <f>集計!AL27</f>
        <v>0</v>
      </c>
      <c r="AM27" s="339">
        <f>集計!AM27</f>
        <v>0</v>
      </c>
      <c r="AN27" s="339">
        <f>集計!AN27</f>
        <v>0</v>
      </c>
      <c r="AO27" s="339">
        <f>集計!AO27</f>
        <v>0</v>
      </c>
      <c r="AP27" s="339">
        <f>集計!AP27</f>
        <v>0</v>
      </c>
      <c r="AQ27" s="339">
        <f>集計!AQ27</f>
        <v>0</v>
      </c>
      <c r="AR27" s="339">
        <f>集計!AR27</f>
        <v>0</v>
      </c>
      <c r="AS27" s="339">
        <f>集計!AS27</f>
        <v>0</v>
      </c>
      <c r="AT27" s="339">
        <f>集計!AT27</f>
        <v>0</v>
      </c>
      <c r="AU27" s="339">
        <f>集計!AU27</f>
        <v>0</v>
      </c>
      <c r="AV27" s="339">
        <f>集計!AV27</f>
        <v>0</v>
      </c>
      <c r="AW27" s="60">
        <f>集計!AW27</f>
        <v>0</v>
      </c>
      <c r="AX27" s="60">
        <f>集計!AX27</f>
        <v>0</v>
      </c>
      <c r="AY27" s="60">
        <f>集計!AY27</f>
        <v>0</v>
      </c>
      <c r="AZ27" s="60">
        <f>集計!AZ27</f>
        <v>0</v>
      </c>
      <c r="BA27" s="60">
        <f>集計!BA27</f>
        <v>0</v>
      </c>
      <c r="BB27" s="60">
        <f>集計!BB27</f>
        <v>0</v>
      </c>
      <c r="BC27" s="60">
        <f>集計!BC27</f>
        <v>0</v>
      </c>
      <c r="BD27" s="60">
        <f>集計!BD27</f>
        <v>0</v>
      </c>
    </row>
    <row r="28" spans="1:56" ht="21.95" customHeight="1">
      <c r="A28" s="410" t="str">
        <f>IF(I28=1,IF(集計!B28=0,"",集計!B28),"")</f>
        <v/>
      </c>
      <c r="B28" s="411"/>
      <c r="C28" s="411"/>
      <c r="D28" s="411"/>
      <c r="E28" s="411"/>
      <c r="F28" s="412"/>
      <c r="G28" s="47" t="str">
        <f>IF(集計!$B28=0,"",DBCS(集計!H28))</f>
        <v/>
      </c>
      <c r="H28" s="48" t="str">
        <f>IF(集計!I28=0,"",集計!I28)</f>
        <v/>
      </c>
      <c r="I28" s="21"/>
      <c r="J28" s="18"/>
      <c r="K28" s="18"/>
      <c r="L28" s="20"/>
      <c r="M28" s="21"/>
      <c r="N28" s="23"/>
      <c r="O28" s="24"/>
      <c r="P28" s="157"/>
      <c r="Q28" s="20"/>
      <c r="R28" s="17"/>
      <c r="S28" s="18"/>
      <c r="T28" s="18"/>
      <c r="U28" s="18"/>
      <c r="V28" s="20"/>
      <c r="X28" s="162"/>
      <c r="Y28" s="275" t="str">
        <f>IF($X28=1,IF($R$3=集計!$AL$2,1,""),"")</f>
        <v/>
      </c>
      <c r="Z28" s="165" t="str">
        <f>IF($X28=1,IF($R$3=集計!$AL$3,1,""),"")</f>
        <v/>
      </c>
      <c r="AB28" s="87" t="str">
        <f t="shared" si="0"/>
        <v/>
      </c>
      <c r="AC28" s="87" t="str">
        <f t="shared" si="1"/>
        <v/>
      </c>
      <c r="AF28" s="339" t="str">
        <f>集計!AF28</f>
        <v/>
      </c>
      <c r="AG28" s="339">
        <f>集計!AG28</f>
        <v>0</v>
      </c>
      <c r="AH28" s="339">
        <f>集計!AH28</f>
        <v>0</v>
      </c>
      <c r="AI28" s="339">
        <f>集計!AI28</f>
        <v>0</v>
      </c>
      <c r="AJ28" s="339">
        <f>集計!AJ28</f>
        <v>27</v>
      </c>
      <c r="AK28" s="339">
        <f>集計!AK28</f>
        <v>0</v>
      </c>
      <c r="AL28" s="339">
        <f>集計!AL28</f>
        <v>0</v>
      </c>
      <c r="AM28" s="339">
        <f>集計!AM28</f>
        <v>0</v>
      </c>
      <c r="AN28" s="339">
        <f>集計!AN28</f>
        <v>0</v>
      </c>
      <c r="AO28" s="339">
        <f>集計!AO28</f>
        <v>0</v>
      </c>
      <c r="AP28" s="339">
        <f>集計!AP28</f>
        <v>0</v>
      </c>
      <c r="AQ28" s="339">
        <f>集計!AQ28</f>
        <v>0</v>
      </c>
      <c r="AR28" s="339">
        <f>集計!AR28</f>
        <v>0</v>
      </c>
      <c r="AS28" s="339">
        <f>集計!AS28</f>
        <v>0</v>
      </c>
      <c r="AT28" s="339">
        <f>集計!AT28</f>
        <v>0</v>
      </c>
      <c r="AU28" s="339">
        <f>集計!AU28</f>
        <v>0</v>
      </c>
      <c r="AV28" s="339">
        <f>集計!AV28</f>
        <v>0</v>
      </c>
      <c r="AW28" s="60">
        <f>集計!AW28</f>
        <v>0</v>
      </c>
      <c r="AX28" s="60">
        <f>集計!AX28</f>
        <v>0</v>
      </c>
      <c r="AY28" s="60">
        <f>集計!AY28</f>
        <v>0</v>
      </c>
      <c r="AZ28" s="60">
        <f>集計!AZ28</f>
        <v>0</v>
      </c>
      <c r="BA28" s="60">
        <f>集計!BA28</f>
        <v>0</v>
      </c>
      <c r="BB28" s="60">
        <f>集計!BB28</f>
        <v>0</v>
      </c>
      <c r="BC28" s="60">
        <f>集計!BC28</f>
        <v>0</v>
      </c>
      <c r="BD28" s="60">
        <f>集計!BD28</f>
        <v>0</v>
      </c>
    </row>
    <row r="29" spans="1:56" ht="21.95" customHeight="1">
      <c r="A29" s="410" t="str">
        <f>IF(I29=1,IF(集計!B29=0,"",集計!B29),"")</f>
        <v/>
      </c>
      <c r="B29" s="411"/>
      <c r="C29" s="411"/>
      <c r="D29" s="411"/>
      <c r="E29" s="411"/>
      <c r="F29" s="412"/>
      <c r="G29" s="47" t="str">
        <f>IF(集計!$B29=0,"",DBCS(集計!H29))</f>
        <v/>
      </c>
      <c r="H29" s="48" t="str">
        <f>IF(集計!I29=0,"",集計!I29)</f>
        <v/>
      </c>
      <c r="I29" s="21"/>
      <c r="J29" s="18"/>
      <c r="K29" s="18"/>
      <c r="L29" s="22"/>
      <c r="M29" s="21"/>
      <c r="N29" s="23"/>
      <c r="O29" s="24"/>
      <c r="P29" s="157"/>
      <c r="Q29" s="20"/>
      <c r="R29" s="17"/>
      <c r="S29" s="18"/>
      <c r="T29" s="18"/>
      <c r="U29" s="18"/>
      <c r="V29" s="20"/>
      <c r="X29" s="162"/>
      <c r="Y29" s="275" t="str">
        <f>IF($X29=1,IF($R$3=集計!$AL$2,1,""),"")</f>
        <v/>
      </c>
      <c r="Z29" s="165" t="str">
        <f>IF($X29=1,IF($R$3=集計!$AL$3,1,""),"")</f>
        <v/>
      </c>
      <c r="AB29" s="87" t="str">
        <f t="shared" si="0"/>
        <v/>
      </c>
      <c r="AC29" s="87" t="str">
        <f t="shared" si="1"/>
        <v/>
      </c>
      <c r="AF29" s="339" t="str">
        <f>集計!AF29</f>
        <v/>
      </c>
      <c r="AG29" s="339">
        <f>集計!AG29</f>
        <v>0</v>
      </c>
      <c r="AH29" s="339">
        <f>集計!AH29</f>
        <v>0</v>
      </c>
      <c r="AI29" s="339">
        <f>集計!AI29</f>
        <v>0</v>
      </c>
      <c r="AJ29" s="339">
        <f>集計!AJ29</f>
        <v>28</v>
      </c>
      <c r="AK29" s="339">
        <f>集計!AK29</f>
        <v>0</v>
      </c>
      <c r="AL29" s="339">
        <f>集計!AL29</f>
        <v>0</v>
      </c>
      <c r="AM29" s="339">
        <f>集計!AM29</f>
        <v>0</v>
      </c>
      <c r="AN29" s="339">
        <f>集計!AN29</f>
        <v>0</v>
      </c>
      <c r="AO29" s="339">
        <f>集計!AO29</f>
        <v>0</v>
      </c>
      <c r="AP29" s="339">
        <f>集計!AP29</f>
        <v>0</v>
      </c>
      <c r="AQ29" s="339">
        <f>集計!AQ29</f>
        <v>0</v>
      </c>
      <c r="AR29" s="339">
        <f>集計!AR29</f>
        <v>0</v>
      </c>
      <c r="AS29" s="339">
        <f>集計!AS29</f>
        <v>0</v>
      </c>
      <c r="AT29" s="339">
        <f>集計!AT29</f>
        <v>0</v>
      </c>
      <c r="AU29" s="339">
        <f>集計!AU29</f>
        <v>0</v>
      </c>
      <c r="AV29" s="339">
        <f>集計!AV29</f>
        <v>0</v>
      </c>
      <c r="AW29" s="60">
        <f>集計!AW29</f>
        <v>0</v>
      </c>
      <c r="AX29" s="60">
        <f>集計!AX29</f>
        <v>0</v>
      </c>
      <c r="AY29" s="60">
        <f>集計!AY29</f>
        <v>0</v>
      </c>
      <c r="AZ29" s="60">
        <f>集計!AZ29</f>
        <v>0</v>
      </c>
      <c r="BA29" s="60">
        <f>集計!BA29</f>
        <v>0</v>
      </c>
      <c r="BB29" s="60">
        <f>集計!BB29</f>
        <v>0</v>
      </c>
      <c r="BC29" s="60">
        <f>集計!BC29</f>
        <v>0</v>
      </c>
      <c r="BD29" s="60">
        <f>集計!BD29</f>
        <v>0</v>
      </c>
    </row>
    <row r="30" spans="1:56" ht="21.95" customHeight="1">
      <c r="A30" s="410" t="str">
        <f>IF(I30=1,IF(集計!B30=0,"",集計!B30),"")</f>
        <v/>
      </c>
      <c r="B30" s="411"/>
      <c r="C30" s="411"/>
      <c r="D30" s="411"/>
      <c r="E30" s="411"/>
      <c r="F30" s="412"/>
      <c r="G30" s="47" t="str">
        <f>IF(集計!$B30=0,"",DBCS(集計!H30))</f>
        <v/>
      </c>
      <c r="H30" s="48" t="str">
        <f>IF(集計!I30=0,"",集計!I30)</f>
        <v/>
      </c>
      <c r="I30" s="21"/>
      <c r="J30" s="18"/>
      <c r="K30" s="18"/>
      <c r="L30" s="22"/>
      <c r="M30" s="21"/>
      <c r="N30" s="23"/>
      <c r="O30" s="24"/>
      <c r="P30" s="157"/>
      <c r="Q30" s="20"/>
      <c r="R30" s="17"/>
      <c r="S30" s="18"/>
      <c r="T30" s="18"/>
      <c r="U30" s="18"/>
      <c r="V30" s="20"/>
      <c r="X30" s="162"/>
      <c r="Y30" s="275" t="str">
        <f>IF($X30=1,IF($R$3=集計!$AL$2,1,""),"")</f>
        <v/>
      </c>
      <c r="Z30" s="165" t="str">
        <f>IF($X30=1,IF($R$3=集計!$AL$3,1,""),"")</f>
        <v/>
      </c>
      <c r="AB30" s="87" t="str">
        <f t="shared" si="0"/>
        <v/>
      </c>
      <c r="AC30" s="87" t="str">
        <f t="shared" si="1"/>
        <v/>
      </c>
      <c r="AF30" s="339" t="str">
        <f>集計!AF30</f>
        <v/>
      </c>
      <c r="AG30" s="339">
        <f>集計!AG30</f>
        <v>0</v>
      </c>
      <c r="AH30" s="339">
        <f>集計!AH30</f>
        <v>0</v>
      </c>
      <c r="AI30" s="339">
        <f>集計!AI30</f>
        <v>0</v>
      </c>
      <c r="AJ30" s="339">
        <f>集計!AJ30</f>
        <v>29</v>
      </c>
      <c r="AK30" s="339">
        <f>集計!AK30</f>
        <v>0</v>
      </c>
      <c r="AL30" s="339">
        <f>集計!AL30</f>
        <v>0</v>
      </c>
      <c r="AM30" s="339">
        <f>集計!AM30</f>
        <v>0</v>
      </c>
      <c r="AN30" s="339">
        <f>集計!AN30</f>
        <v>0</v>
      </c>
      <c r="AO30" s="339">
        <f>集計!AO30</f>
        <v>0</v>
      </c>
      <c r="AP30" s="339">
        <f>集計!AP30</f>
        <v>0</v>
      </c>
      <c r="AQ30" s="339">
        <f>集計!AQ30</f>
        <v>0</v>
      </c>
      <c r="AR30" s="339">
        <f>集計!AR30</f>
        <v>0</v>
      </c>
      <c r="AS30" s="339">
        <f>集計!AS30</f>
        <v>0</v>
      </c>
      <c r="AT30" s="339">
        <f>集計!AT30</f>
        <v>0</v>
      </c>
      <c r="AU30" s="339">
        <f>集計!AU30</f>
        <v>0</v>
      </c>
      <c r="AV30" s="339">
        <f>集計!AV30</f>
        <v>0</v>
      </c>
      <c r="AW30" s="60">
        <f>集計!AW30</f>
        <v>0</v>
      </c>
      <c r="AX30" s="60">
        <f>集計!AX30</f>
        <v>0</v>
      </c>
      <c r="AY30" s="60">
        <f>集計!AY30</f>
        <v>0</v>
      </c>
      <c r="AZ30" s="60">
        <f>集計!AZ30</f>
        <v>0</v>
      </c>
      <c r="BA30" s="60">
        <f>集計!BA30</f>
        <v>0</v>
      </c>
      <c r="BB30" s="60">
        <f>集計!BB30</f>
        <v>0</v>
      </c>
      <c r="BC30" s="60">
        <f>集計!BC30</f>
        <v>0</v>
      </c>
      <c r="BD30" s="60">
        <f>集計!BD30</f>
        <v>0</v>
      </c>
    </row>
    <row r="31" spans="1:56" ht="21.95" customHeight="1" thickBot="1">
      <c r="A31" s="413" t="str">
        <f>IF(I31=1,IF(集計!B31=0,"",集計!B31),"")</f>
        <v/>
      </c>
      <c r="B31" s="414"/>
      <c r="C31" s="414"/>
      <c r="D31" s="414"/>
      <c r="E31" s="414"/>
      <c r="F31" s="415"/>
      <c r="G31" s="332" t="str">
        <f>IF(集計!$B31=0,"",DBCS(集計!H31))</f>
        <v/>
      </c>
      <c r="H31" s="50" t="str">
        <f>IF(集計!I31=0,"",集計!I31)</f>
        <v/>
      </c>
      <c r="I31" s="68"/>
      <c r="J31" s="69"/>
      <c r="K31" s="69"/>
      <c r="L31" s="22"/>
      <c r="M31" s="68"/>
      <c r="N31" s="70"/>
      <c r="O31" s="71"/>
      <c r="P31" s="158"/>
      <c r="Q31" s="73"/>
      <c r="R31" s="72"/>
      <c r="S31" s="69"/>
      <c r="T31" s="69"/>
      <c r="U31" s="69"/>
      <c r="V31" s="73"/>
      <c r="X31" s="163"/>
      <c r="Y31" s="166" t="str">
        <f>IF($X31=1,IF($R$3=集計!$AL$2,1,""),"")</f>
        <v/>
      </c>
      <c r="Z31" s="167" t="str">
        <f>IF($X31=1,IF($R$3=集計!$AL$3,1,""),"")</f>
        <v/>
      </c>
      <c r="AB31" s="87" t="str">
        <f t="shared" si="0"/>
        <v/>
      </c>
      <c r="AC31" s="87" t="str">
        <f t="shared" si="1"/>
        <v/>
      </c>
      <c r="AF31" s="339" t="str">
        <f>集計!AF31</f>
        <v/>
      </c>
      <c r="AG31" s="339">
        <f>集計!AG31</f>
        <v>0</v>
      </c>
      <c r="AH31" s="339">
        <f>集計!AH31</f>
        <v>0</v>
      </c>
      <c r="AI31" s="339">
        <f>集計!AI31</f>
        <v>0</v>
      </c>
      <c r="AJ31" s="339">
        <f>集計!AJ31</f>
        <v>30</v>
      </c>
      <c r="AK31" s="339">
        <f>集計!AK31</f>
        <v>0</v>
      </c>
      <c r="AL31" s="339">
        <f>集計!AL31</f>
        <v>0</v>
      </c>
      <c r="AM31" s="339">
        <f>集計!AM31</f>
        <v>0</v>
      </c>
      <c r="AN31" s="339">
        <f>集計!AN31</f>
        <v>0</v>
      </c>
      <c r="AO31" s="339">
        <f>集計!AO31</f>
        <v>0</v>
      </c>
      <c r="AP31" s="339">
        <f>集計!AP31</f>
        <v>0</v>
      </c>
      <c r="AQ31" s="339">
        <f>集計!AQ31</f>
        <v>0</v>
      </c>
      <c r="AR31" s="339">
        <f>集計!AR31</f>
        <v>0</v>
      </c>
      <c r="AS31" s="339">
        <f>集計!AS31</f>
        <v>0</v>
      </c>
      <c r="AT31" s="339">
        <f>集計!AT31</f>
        <v>0</v>
      </c>
      <c r="AU31" s="339">
        <f>集計!AU31</f>
        <v>0</v>
      </c>
      <c r="AV31" s="339">
        <f>集計!AV31</f>
        <v>0</v>
      </c>
      <c r="AW31" s="60">
        <f>集計!AW31</f>
        <v>0</v>
      </c>
      <c r="AX31" s="60">
        <f>集計!AX31</f>
        <v>0</v>
      </c>
      <c r="AY31" s="60">
        <f>集計!AY31</f>
        <v>0</v>
      </c>
      <c r="AZ31" s="60">
        <f>集計!AZ31</f>
        <v>0</v>
      </c>
      <c r="BA31" s="60">
        <f>集計!BA31</f>
        <v>0</v>
      </c>
      <c r="BB31" s="60">
        <f>集計!BB31</f>
        <v>0</v>
      </c>
      <c r="BC31" s="60">
        <f>集計!BC31</f>
        <v>0</v>
      </c>
      <c r="BD31" s="60">
        <f>集計!BD31</f>
        <v>0</v>
      </c>
    </row>
    <row r="32" spans="1:56" ht="32.25" customHeight="1" thickBot="1">
      <c r="A32" s="435" t="s">
        <v>15</v>
      </c>
      <c r="B32" s="436"/>
      <c r="C32" s="436"/>
      <c r="D32" s="436"/>
      <c r="E32" s="436"/>
      <c r="F32" s="436"/>
      <c r="G32" s="437"/>
      <c r="H32" s="438"/>
      <c r="I32" s="52" t="s">
        <v>48</v>
      </c>
      <c r="J32" s="154">
        <f>SUM(J7:J31)</f>
        <v>0</v>
      </c>
      <c r="K32" s="154">
        <f>SUM(K7:K31)</f>
        <v>0</v>
      </c>
      <c r="L32" s="54">
        <f>SUM(L7:L31)</f>
        <v>0</v>
      </c>
      <c r="M32" s="55">
        <f t="shared" ref="M32:V32" si="2">SUM(M7:M31)</f>
        <v>0</v>
      </c>
      <c r="N32" s="56">
        <f t="shared" si="2"/>
        <v>0</v>
      </c>
      <c r="O32" s="57">
        <f t="shared" si="2"/>
        <v>0</v>
      </c>
      <c r="P32" s="161">
        <f t="shared" si="2"/>
        <v>0</v>
      </c>
      <c r="Q32" s="59">
        <f t="shared" si="2"/>
        <v>0</v>
      </c>
      <c r="R32" s="58">
        <f t="shared" si="2"/>
        <v>0</v>
      </c>
      <c r="S32" s="53">
        <f t="shared" si="2"/>
        <v>0</v>
      </c>
      <c r="T32" s="53">
        <f t="shared" si="2"/>
        <v>0</v>
      </c>
      <c r="U32" s="53">
        <f t="shared" si="2"/>
        <v>0</v>
      </c>
      <c r="V32" s="59">
        <f t="shared" si="2"/>
        <v>0</v>
      </c>
      <c r="AF32" s="339">
        <f>集計!AF32</f>
        <v>0</v>
      </c>
      <c r="AG32" s="339">
        <f>集計!AG32</f>
        <v>0</v>
      </c>
      <c r="AH32" s="339">
        <f>集計!AH32</f>
        <v>0</v>
      </c>
      <c r="AI32" s="339">
        <f>集計!AI32</f>
        <v>0</v>
      </c>
      <c r="AJ32" s="339">
        <f>集計!AJ32</f>
        <v>31</v>
      </c>
      <c r="AK32" s="339">
        <f>集計!AK32</f>
        <v>0</v>
      </c>
      <c r="AL32" s="339">
        <f>集計!AL32</f>
        <v>0</v>
      </c>
      <c r="AM32" s="339">
        <f>集計!AM32</f>
        <v>0</v>
      </c>
      <c r="AN32" s="339">
        <f>集計!AN32</f>
        <v>0</v>
      </c>
      <c r="AO32" s="339">
        <f>集計!AO32</f>
        <v>0</v>
      </c>
      <c r="AP32" s="339">
        <f>集計!AP32</f>
        <v>0</v>
      </c>
      <c r="AQ32" s="339">
        <f>集計!AQ32</f>
        <v>0</v>
      </c>
      <c r="AR32" s="339">
        <f>集計!AR32</f>
        <v>0</v>
      </c>
      <c r="AS32" s="339">
        <f>集計!AS32</f>
        <v>0</v>
      </c>
      <c r="AT32" s="339">
        <f>集計!AT32</f>
        <v>0</v>
      </c>
      <c r="AU32" s="339">
        <f>集計!AU32</f>
        <v>0</v>
      </c>
      <c r="AV32" s="339">
        <f>集計!AV32</f>
        <v>0</v>
      </c>
      <c r="AW32" s="60">
        <f>集計!AW32</f>
        <v>0</v>
      </c>
      <c r="AX32" s="60">
        <f>集計!AX32</f>
        <v>0</v>
      </c>
      <c r="AY32" s="60">
        <f>集計!AY32</f>
        <v>0</v>
      </c>
      <c r="AZ32" s="60">
        <f>集計!AZ32</f>
        <v>0</v>
      </c>
      <c r="BA32" s="60">
        <f>集計!BA32</f>
        <v>0</v>
      </c>
      <c r="BB32" s="60">
        <f>集計!BB32</f>
        <v>0</v>
      </c>
      <c r="BC32" s="60">
        <f>集計!BC32</f>
        <v>0</v>
      </c>
      <c r="BD32" s="60">
        <f>集計!BD32</f>
        <v>0</v>
      </c>
    </row>
    <row r="33" spans="1:56" ht="14.25" thickBot="1">
      <c r="AF33" s="339">
        <f>集計!AF33</f>
        <v>0</v>
      </c>
      <c r="AG33" s="339">
        <f>集計!AG33</f>
        <v>0</v>
      </c>
      <c r="AH33" s="339">
        <f>集計!AH33</f>
        <v>0</v>
      </c>
      <c r="AI33" s="339">
        <f>集計!AI33</f>
        <v>0</v>
      </c>
      <c r="AJ33" s="339">
        <f>集計!AJ33</f>
        <v>32</v>
      </c>
      <c r="AK33" s="339">
        <f>集計!AK33</f>
        <v>0</v>
      </c>
      <c r="AL33" s="339">
        <f>集計!AL33</f>
        <v>0</v>
      </c>
      <c r="AM33" s="339">
        <f>集計!AM33</f>
        <v>0</v>
      </c>
      <c r="AN33" s="339">
        <f>集計!AN33</f>
        <v>0</v>
      </c>
      <c r="AO33" s="339">
        <f>集計!AO33</f>
        <v>0</v>
      </c>
      <c r="AP33" s="339">
        <f>集計!AP33</f>
        <v>0</v>
      </c>
      <c r="AQ33" s="339">
        <f>集計!AQ33</f>
        <v>0</v>
      </c>
      <c r="AR33" s="339">
        <f>集計!AR33</f>
        <v>0</v>
      </c>
      <c r="AS33" s="339">
        <f>集計!AS33</f>
        <v>0</v>
      </c>
      <c r="AT33" s="339">
        <f>集計!AT33</f>
        <v>0</v>
      </c>
      <c r="AU33" s="339">
        <f>集計!AU33</f>
        <v>0</v>
      </c>
      <c r="AV33" s="339">
        <f>集計!AV33</f>
        <v>0</v>
      </c>
      <c r="AW33" s="60">
        <f>集計!AW33</f>
        <v>0</v>
      </c>
      <c r="AX33" s="60">
        <f>集計!AX33</f>
        <v>0</v>
      </c>
      <c r="AY33" s="60">
        <f>集計!AY33</f>
        <v>0</v>
      </c>
      <c r="AZ33" s="60">
        <f>集計!AZ33</f>
        <v>0</v>
      </c>
      <c r="BA33" s="60">
        <f>集計!BA33</f>
        <v>0</v>
      </c>
      <c r="BB33" s="60">
        <f>集計!BB33</f>
        <v>0</v>
      </c>
      <c r="BC33" s="60">
        <f>集計!BC33</f>
        <v>0</v>
      </c>
      <c r="BD33" s="60">
        <f>集計!BD33</f>
        <v>0</v>
      </c>
    </row>
    <row r="34" spans="1:56" ht="20.100000000000001" customHeight="1">
      <c r="A34" s="439" t="s">
        <v>16</v>
      </c>
      <c r="B34" s="440"/>
      <c r="C34" s="440"/>
      <c r="D34" s="440"/>
      <c r="E34" s="440"/>
      <c r="F34" s="440"/>
      <c r="G34" s="111">
        <v>1</v>
      </c>
      <c r="H34" s="111">
        <v>2</v>
      </c>
      <c r="I34" s="111">
        <v>3</v>
      </c>
      <c r="J34" s="111">
        <v>4</v>
      </c>
      <c r="K34" s="111">
        <v>5</v>
      </c>
      <c r="L34" s="111">
        <v>6</v>
      </c>
      <c r="M34" s="111">
        <v>7</v>
      </c>
      <c r="N34" s="111">
        <v>8</v>
      </c>
      <c r="O34" s="111">
        <v>9</v>
      </c>
      <c r="P34" s="338" t="s">
        <v>17</v>
      </c>
      <c r="Q34" s="334"/>
      <c r="R34" s="441" t="s">
        <v>53</v>
      </c>
      <c r="S34" s="427"/>
      <c r="T34" s="427"/>
      <c r="U34" s="427"/>
      <c r="V34" s="117" t="s">
        <v>67</v>
      </c>
      <c r="AF34" s="339">
        <f>集計!AF34</f>
        <v>0</v>
      </c>
      <c r="AG34" s="339">
        <f>集計!AG34</f>
        <v>0</v>
      </c>
      <c r="AH34" s="339">
        <f>集計!AH34</f>
        <v>0</v>
      </c>
      <c r="AI34" s="339">
        <f>集計!AI34</f>
        <v>0</v>
      </c>
      <c r="AJ34" s="339">
        <f>集計!AJ34</f>
        <v>33</v>
      </c>
      <c r="AK34" s="339">
        <f>集計!AK34</f>
        <v>0</v>
      </c>
      <c r="AL34" s="339">
        <f>集計!AL34</f>
        <v>0</v>
      </c>
      <c r="AM34" s="339">
        <f>集計!AM34</f>
        <v>0</v>
      </c>
      <c r="AN34" s="339">
        <f>集計!AN34</f>
        <v>0</v>
      </c>
      <c r="AO34" s="339">
        <f>集計!AO34</f>
        <v>0</v>
      </c>
      <c r="AP34" s="339">
        <f>集計!AP34</f>
        <v>0</v>
      </c>
      <c r="AQ34" s="339">
        <f>集計!AQ34</f>
        <v>0</v>
      </c>
      <c r="AR34" s="339">
        <f>集計!AR34</f>
        <v>0</v>
      </c>
      <c r="AS34" s="339">
        <f>集計!AS34</f>
        <v>0</v>
      </c>
      <c r="AT34" s="339">
        <f>集計!AT34</f>
        <v>0</v>
      </c>
      <c r="AU34" s="339">
        <f>集計!AU34</f>
        <v>0</v>
      </c>
      <c r="AV34" s="339">
        <f>集計!AV34</f>
        <v>0</v>
      </c>
      <c r="AW34" s="60">
        <f>集計!AW34</f>
        <v>0</v>
      </c>
      <c r="AX34" s="60">
        <f>集計!AX34</f>
        <v>0</v>
      </c>
      <c r="AY34" s="60">
        <f>集計!AY34</f>
        <v>0</v>
      </c>
      <c r="AZ34" s="60">
        <f>集計!AZ34</f>
        <v>0</v>
      </c>
      <c r="BA34" s="60">
        <f>集計!BA34</f>
        <v>0</v>
      </c>
      <c r="BB34" s="60">
        <f>集計!BB34</f>
        <v>0</v>
      </c>
      <c r="BC34" s="60">
        <f>集計!BC34</f>
        <v>0</v>
      </c>
      <c r="BD34" s="60">
        <f>集計!BD34</f>
        <v>0</v>
      </c>
    </row>
    <row r="35" spans="1:56" ht="27" customHeight="1">
      <c r="A35" s="442" t="str">
        <f>IF($G$1=0,"",IF($G$1=集計!$AV$4,$H$1,IF($M$1=0,"",$M$1)))</f>
        <v>対戦相手選択</v>
      </c>
      <c r="B35" s="443"/>
      <c r="C35" s="443"/>
      <c r="D35" s="443"/>
      <c r="E35" s="443"/>
      <c r="F35" s="444"/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/>
      <c r="O35" s="144"/>
      <c r="P35" s="145">
        <f>SUM(G35:O35)</f>
        <v>0</v>
      </c>
      <c r="Q35" s="113"/>
      <c r="R35" s="445" t="str">
        <f>IF(SUM($X$7:$X$31)=0,"",IF(A35=$G$4,VLOOKUP(1,$X$7:$AC$31,6),""))</f>
        <v/>
      </c>
      <c r="S35" s="446"/>
      <c r="T35" s="446"/>
      <c r="U35" s="446"/>
      <c r="V35" s="118" t="str">
        <f>IF(SUM($X$7:$X$31)=0,"",IF(A35=$G$4,VLOOKUP(1,$X$7:$AC$31,5),""))</f>
        <v/>
      </c>
      <c r="AF35" s="339">
        <f>集計!AF35</f>
        <v>0</v>
      </c>
      <c r="AG35" s="339">
        <f>集計!AG35</f>
        <v>0</v>
      </c>
      <c r="AH35" s="339">
        <f>集計!AH35</f>
        <v>0</v>
      </c>
      <c r="AI35" s="339">
        <f>集計!AI35</f>
        <v>0</v>
      </c>
      <c r="AJ35" s="339">
        <f>集計!AJ35</f>
        <v>34</v>
      </c>
      <c r="AK35" s="339">
        <f>集計!AK35</f>
        <v>0</v>
      </c>
      <c r="AL35" s="339">
        <f>集計!AL35</f>
        <v>0</v>
      </c>
      <c r="AM35" s="339">
        <f>集計!AM35</f>
        <v>0</v>
      </c>
      <c r="AN35" s="339">
        <f>集計!AN35</f>
        <v>0</v>
      </c>
      <c r="AO35" s="339">
        <f>集計!AO35</f>
        <v>0</v>
      </c>
      <c r="AP35" s="339">
        <f>集計!AP35</f>
        <v>0</v>
      </c>
      <c r="AQ35" s="339">
        <f>集計!AQ35</f>
        <v>0</v>
      </c>
      <c r="AR35" s="339">
        <f>集計!AR35</f>
        <v>0</v>
      </c>
      <c r="AS35" s="339">
        <f>集計!AS35</f>
        <v>0</v>
      </c>
      <c r="AT35" s="339">
        <f>集計!AT35</f>
        <v>0</v>
      </c>
      <c r="AU35" s="339">
        <f>集計!AU35</f>
        <v>0</v>
      </c>
      <c r="AV35" s="339">
        <f>集計!AV35</f>
        <v>0</v>
      </c>
      <c r="AW35" s="60">
        <f>集計!AW35</f>
        <v>0</v>
      </c>
      <c r="AX35" s="60">
        <f>集計!AX35</f>
        <v>0</v>
      </c>
      <c r="AY35" s="60">
        <f>集計!AY35</f>
        <v>0</v>
      </c>
      <c r="AZ35" s="60">
        <f>集計!AZ35</f>
        <v>0</v>
      </c>
      <c r="BA35" s="60">
        <f>集計!BA35</f>
        <v>0</v>
      </c>
      <c r="BB35" s="60">
        <f>集計!BB35</f>
        <v>0</v>
      </c>
      <c r="BC35" s="60">
        <f>集計!BC35</f>
        <v>0</v>
      </c>
      <c r="BD35" s="60">
        <f>集計!BD35</f>
        <v>0</v>
      </c>
    </row>
    <row r="36" spans="1:56" ht="27" customHeight="1" thickBot="1">
      <c r="A36" s="447" t="str">
        <f>IF($G$1=0,"",IF($G$1=集計!$AV$4,IF($M$1=0,"",$M$1),$H$1))</f>
        <v/>
      </c>
      <c r="B36" s="448"/>
      <c r="C36" s="448"/>
      <c r="D36" s="448"/>
      <c r="E36" s="448"/>
      <c r="F36" s="449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/>
      <c r="O36" s="146"/>
      <c r="P36" s="147">
        <f>SUM(G36:O36)</f>
        <v>0</v>
      </c>
      <c r="Q36" s="114"/>
      <c r="R36" s="425" t="str">
        <f>IF(SUM($X$7:$X$31)=0,"",IF(A36=G4,VLOOKUP(1,$X$7:$AC$31,6),""))</f>
        <v/>
      </c>
      <c r="S36" s="426"/>
      <c r="T36" s="426"/>
      <c r="U36" s="426"/>
      <c r="V36" s="133" t="str">
        <f>IF(SUM($X$7:$X$31)=0,"",IF(A36=G4,VLOOKUP(1,$X$7:$AC$31,5),""))</f>
        <v/>
      </c>
      <c r="AF36" s="339">
        <f>集計!AF36</f>
        <v>0</v>
      </c>
      <c r="AG36" s="339">
        <f>集計!AG36</f>
        <v>0</v>
      </c>
      <c r="AH36" s="339">
        <f>集計!AH36</f>
        <v>0</v>
      </c>
      <c r="AI36" s="339">
        <f>集計!AI36</f>
        <v>0</v>
      </c>
      <c r="AJ36" s="339">
        <f>集計!AJ36</f>
        <v>35</v>
      </c>
      <c r="AK36" s="339">
        <f>集計!AK36</f>
        <v>0</v>
      </c>
      <c r="AL36" s="339">
        <f>集計!AL36</f>
        <v>0</v>
      </c>
      <c r="AM36" s="339">
        <f>集計!AM36</f>
        <v>0</v>
      </c>
      <c r="AN36" s="339">
        <f>集計!AN36</f>
        <v>0</v>
      </c>
      <c r="AO36" s="339">
        <f>集計!AO36</f>
        <v>0</v>
      </c>
      <c r="AP36" s="339">
        <f>集計!AP36</f>
        <v>0</v>
      </c>
      <c r="AQ36" s="339">
        <f>集計!AQ36</f>
        <v>0</v>
      </c>
      <c r="AR36" s="339">
        <f>集計!AR36</f>
        <v>0</v>
      </c>
      <c r="AS36" s="339">
        <f>集計!AS36</f>
        <v>0</v>
      </c>
      <c r="AT36" s="339">
        <f>集計!AT36</f>
        <v>0</v>
      </c>
      <c r="AU36" s="339">
        <f>集計!AU36</f>
        <v>0</v>
      </c>
      <c r="AV36" s="339">
        <f>集計!AV36</f>
        <v>0</v>
      </c>
      <c r="AW36" s="60">
        <f>集計!AW36</f>
        <v>0</v>
      </c>
      <c r="AX36" s="60">
        <f>集計!AX36</f>
        <v>0</v>
      </c>
      <c r="AY36" s="60">
        <f>集計!AY36</f>
        <v>0</v>
      </c>
      <c r="AZ36" s="60">
        <f>集計!AZ36</f>
        <v>0</v>
      </c>
      <c r="BA36" s="60">
        <f>集計!BA36</f>
        <v>0</v>
      </c>
      <c r="BB36" s="60">
        <f>集計!BB36</f>
        <v>0</v>
      </c>
      <c r="BC36" s="60">
        <f>集計!BC36</f>
        <v>0</v>
      </c>
      <c r="BD36" s="60">
        <f>集計!BD36</f>
        <v>0</v>
      </c>
    </row>
    <row r="37" spans="1:56">
      <c r="AF37" s="339">
        <f>集計!AF37</f>
        <v>0</v>
      </c>
      <c r="AG37" s="339">
        <f>集計!AG37</f>
        <v>0</v>
      </c>
      <c r="AH37" s="339">
        <f>集計!AH37</f>
        <v>0</v>
      </c>
      <c r="AI37" s="339">
        <f>集計!AI37</f>
        <v>0</v>
      </c>
      <c r="AJ37" s="339">
        <f>集計!AJ37</f>
        <v>36</v>
      </c>
      <c r="AK37" s="339">
        <f>集計!AK37</f>
        <v>0</v>
      </c>
      <c r="AL37" s="339">
        <f>集計!AL37</f>
        <v>0</v>
      </c>
      <c r="AM37" s="339">
        <f>集計!AM37</f>
        <v>0</v>
      </c>
      <c r="AN37" s="339">
        <f>集計!AN37</f>
        <v>0</v>
      </c>
      <c r="AO37" s="339">
        <f>集計!AO37</f>
        <v>0</v>
      </c>
      <c r="AP37" s="339">
        <f>集計!AP37</f>
        <v>0</v>
      </c>
      <c r="AQ37" s="339">
        <f>集計!AQ37</f>
        <v>0</v>
      </c>
      <c r="AR37" s="339">
        <f>集計!AR37</f>
        <v>0</v>
      </c>
      <c r="AS37" s="339">
        <f>集計!AS37</f>
        <v>0</v>
      </c>
      <c r="AT37" s="339">
        <f>集計!AT37</f>
        <v>0</v>
      </c>
      <c r="AU37" s="339">
        <f>集計!AU37</f>
        <v>0</v>
      </c>
      <c r="AV37" s="339">
        <f>集計!AV37</f>
        <v>0</v>
      </c>
      <c r="AW37" s="60">
        <f>集計!AW37</f>
        <v>0</v>
      </c>
      <c r="AX37" s="60">
        <f>集計!AX37</f>
        <v>0</v>
      </c>
      <c r="AY37" s="60">
        <f>集計!AY37</f>
        <v>0</v>
      </c>
      <c r="AZ37" s="60">
        <f>集計!AZ37</f>
        <v>0</v>
      </c>
      <c r="BA37" s="60">
        <f>集計!BA37</f>
        <v>0</v>
      </c>
      <c r="BB37" s="60">
        <f>集計!BB37</f>
        <v>0</v>
      </c>
      <c r="BC37" s="60">
        <f>集計!BC37</f>
        <v>0</v>
      </c>
      <c r="BD37" s="60">
        <f>集計!BD37</f>
        <v>0</v>
      </c>
    </row>
    <row r="38" spans="1:56">
      <c r="AF38" s="339">
        <f>集計!AF38</f>
        <v>0</v>
      </c>
      <c r="AG38" s="339">
        <f>集計!AG38</f>
        <v>0</v>
      </c>
      <c r="AH38" s="339">
        <f>集計!AH38</f>
        <v>0</v>
      </c>
      <c r="AI38" s="339">
        <f>集計!AI38</f>
        <v>0</v>
      </c>
      <c r="AJ38" s="339">
        <f>集計!AJ38</f>
        <v>37</v>
      </c>
      <c r="AK38" s="339">
        <f>集計!AK38</f>
        <v>0</v>
      </c>
      <c r="AL38" s="339">
        <f>集計!AL38</f>
        <v>0</v>
      </c>
      <c r="AM38" s="339">
        <f>集計!AM38</f>
        <v>0</v>
      </c>
      <c r="AN38" s="339">
        <f>集計!AN38</f>
        <v>0</v>
      </c>
      <c r="AO38" s="339">
        <f>集計!AO38</f>
        <v>0</v>
      </c>
      <c r="AP38" s="339">
        <f>集計!AP38</f>
        <v>0</v>
      </c>
      <c r="AQ38" s="339">
        <f>集計!AQ38</f>
        <v>0</v>
      </c>
      <c r="AR38" s="339">
        <f>集計!AR38</f>
        <v>0</v>
      </c>
      <c r="AS38" s="339">
        <f>集計!AS38</f>
        <v>0</v>
      </c>
      <c r="AT38" s="339">
        <f>集計!AT38</f>
        <v>0</v>
      </c>
      <c r="AU38" s="339">
        <f>集計!AU38</f>
        <v>0</v>
      </c>
      <c r="AV38" s="339">
        <f>集計!AV38</f>
        <v>0</v>
      </c>
      <c r="AW38" s="60">
        <f>集計!AW38</f>
        <v>0</v>
      </c>
      <c r="AX38" s="60">
        <f>集計!AX38</f>
        <v>0</v>
      </c>
      <c r="AY38" s="60">
        <f>集計!AY38</f>
        <v>0</v>
      </c>
      <c r="AZ38" s="60">
        <f>集計!AZ38</f>
        <v>0</v>
      </c>
      <c r="BA38" s="60">
        <f>集計!BA38</f>
        <v>0</v>
      </c>
      <c r="BB38" s="60">
        <f>集計!BB38</f>
        <v>0</v>
      </c>
      <c r="BC38" s="60">
        <f>集計!BC38</f>
        <v>0</v>
      </c>
      <c r="BD38" s="60">
        <f>集計!BD38</f>
        <v>0</v>
      </c>
    </row>
    <row r="39" spans="1:56">
      <c r="AF39" s="339">
        <f>集計!AF39</f>
        <v>0</v>
      </c>
      <c r="AG39" s="339">
        <f>集計!AG39</f>
        <v>0</v>
      </c>
      <c r="AH39" s="339">
        <f>集計!AH39</f>
        <v>0</v>
      </c>
      <c r="AI39" s="339">
        <f>集計!AI39</f>
        <v>0</v>
      </c>
      <c r="AJ39" s="339">
        <f>集計!AJ39</f>
        <v>38</v>
      </c>
      <c r="AK39" s="339">
        <f>集計!AK39</f>
        <v>0</v>
      </c>
      <c r="AL39" s="339">
        <f>集計!AL39</f>
        <v>0</v>
      </c>
      <c r="AM39" s="339">
        <f>集計!AM39</f>
        <v>0</v>
      </c>
      <c r="AN39" s="339">
        <f>集計!AN39</f>
        <v>0</v>
      </c>
      <c r="AO39" s="339">
        <f>集計!AO39</f>
        <v>0</v>
      </c>
      <c r="AP39" s="339">
        <f>集計!AP39</f>
        <v>0</v>
      </c>
      <c r="AQ39" s="339">
        <f>集計!AQ39</f>
        <v>0</v>
      </c>
      <c r="AR39" s="339">
        <f>集計!AR39</f>
        <v>0</v>
      </c>
      <c r="AS39" s="339">
        <f>集計!AS39</f>
        <v>0</v>
      </c>
      <c r="AT39" s="339">
        <f>集計!AT39</f>
        <v>0</v>
      </c>
      <c r="AU39" s="339">
        <f>集計!AU39</f>
        <v>0</v>
      </c>
      <c r="AV39" s="339">
        <f>集計!AV39</f>
        <v>0</v>
      </c>
      <c r="AW39" s="60">
        <f>集計!AW39</f>
        <v>0</v>
      </c>
      <c r="AX39" s="60">
        <f>集計!AX39</f>
        <v>0</v>
      </c>
      <c r="AY39" s="60">
        <f>集計!AY39</f>
        <v>0</v>
      </c>
      <c r="AZ39" s="60">
        <f>集計!AZ39</f>
        <v>0</v>
      </c>
      <c r="BA39" s="60">
        <f>集計!BA39</f>
        <v>0</v>
      </c>
      <c r="BB39" s="60">
        <f>集計!BB39</f>
        <v>0</v>
      </c>
      <c r="BC39" s="60">
        <f>集計!BC39</f>
        <v>0</v>
      </c>
      <c r="BD39" s="60">
        <f>集計!BD39</f>
        <v>0</v>
      </c>
    </row>
    <row r="40" spans="1:56">
      <c r="AF40" s="339">
        <f>集計!AF40</f>
        <v>0</v>
      </c>
      <c r="AG40" s="339">
        <f>集計!AG40</f>
        <v>0</v>
      </c>
      <c r="AH40" s="339">
        <f>集計!AH40</f>
        <v>0</v>
      </c>
      <c r="AI40" s="339">
        <f>集計!AI40</f>
        <v>0</v>
      </c>
      <c r="AJ40" s="339">
        <f>集計!AJ40</f>
        <v>39</v>
      </c>
      <c r="AK40" s="339">
        <f>集計!AK40</f>
        <v>0</v>
      </c>
      <c r="AL40" s="339">
        <f>集計!AL40</f>
        <v>0</v>
      </c>
      <c r="AM40" s="339">
        <f>集計!AM40</f>
        <v>0</v>
      </c>
      <c r="AN40" s="339">
        <f>集計!AN40</f>
        <v>0</v>
      </c>
      <c r="AO40" s="339">
        <f>集計!AO40</f>
        <v>0</v>
      </c>
      <c r="AP40" s="339">
        <f>集計!AP40</f>
        <v>0</v>
      </c>
      <c r="AQ40" s="339">
        <f>集計!AQ40</f>
        <v>0</v>
      </c>
      <c r="AR40" s="339">
        <f>集計!AR40</f>
        <v>0</v>
      </c>
      <c r="AS40" s="339">
        <f>集計!AS40</f>
        <v>0</v>
      </c>
      <c r="AT40" s="339">
        <f>集計!AT40</f>
        <v>0</v>
      </c>
      <c r="AU40" s="339">
        <f>集計!AU40</f>
        <v>0</v>
      </c>
      <c r="AV40" s="339">
        <f>集計!AV40</f>
        <v>0</v>
      </c>
      <c r="AW40" s="60">
        <f>集計!AW40</f>
        <v>0</v>
      </c>
      <c r="AX40" s="60">
        <f>集計!AX40</f>
        <v>0</v>
      </c>
      <c r="AY40" s="60">
        <f>集計!AY40</f>
        <v>0</v>
      </c>
      <c r="AZ40" s="60">
        <f>集計!AZ40</f>
        <v>0</v>
      </c>
      <c r="BA40" s="60">
        <f>集計!BA40</f>
        <v>0</v>
      </c>
      <c r="BB40" s="60">
        <f>集計!BB40</f>
        <v>0</v>
      </c>
      <c r="BC40" s="60">
        <f>集計!BC40</f>
        <v>0</v>
      </c>
      <c r="BD40" s="60">
        <f>集計!BD40</f>
        <v>0</v>
      </c>
    </row>
    <row r="41" spans="1:56">
      <c r="AF41" s="339">
        <f>集計!AF41</f>
        <v>0</v>
      </c>
      <c r="AG41" s="339">
        <f>集計!AG41</f>
        <v>0</v>
      </c>
      <c r="AH41" s="339">
        <f>集計!AH41</f>
        <v>0</v>
      </c>
      <c r="AI41" s="339">
        <f>集計!AI41</f>
        <v>0</v>
      </c>
      <c r="AJ41" s="339">
        <f>集計!AJ41</f>
        <v>40</v>
      </c>
      <c r="AK41" s="339">
        <f>集計!AK41</f>
        <v>0</v>
      </c>
      <c r="AL41" s="339">
        <f>集計!AL41</f>
        <v>0</v>
      </c>
      <c r="AM41" s="339">
        <f>集計!AM41</f>
        <v>0</v>
      </c>
      <c r="AN41" s="339">
        <f>集計!AN41</f>
        <v>0</v>
      </c>
      <c r="AO41" s="339">
        <f>集計!AO41</f>
        <v>0</v>
      </c>
      <c r="AP41" s="339">
        <f>集計!AP41</f>
        <v>0</v>
      </c>
      <c r="AQ41" s="339">
        <f>集計!AQ41</f>
        <v>0</v>
      </c>
      <c r="AR41" s="339">
        <f>集計!AR41</f>
        <v>0</v>
      </c>
      <c r="AS41" s="339">
        <f>集計!AS41</f>
        <v>0</v>
      </c>
      <c r="AT41" s="339">
        <f>集計!AT41</f>
        <v>0</v>
      </c>
      <c r="AU41" s="339">
        <f>集計!AU41</f>
        <v>0</v>
      </c>
      <c r="AV41" s="339">
        <f>集計!AV41</f>
        <v>0</v>
      </c>
      <c r="AW41" s="60">
        <f>集計!AW41</f>
        <v>0</v>
      </c>
      <c r="AX41" s="60">
        <f>集計!AX41</f>
        <v>0</v>
      </c>
      <c r="AY41" s="60">
        <f>集計!AY41</f>
        <v>0</v>
      </c>
      <c r="AZ41" s="60">
        <f>集計!AZ41</f>
        <v>0</v>
      </c>
      <c r="BA41" s="60">
        <f>集計!BA41</f>
        <v>0</v>
      </c>
      <c r="BB41" s="60">
        <f>集計!BB41</f>
        <v>0</v>
      </c>
      <c r="BC41" s="60">
        <f>集計!BC41</f>
        <v>0</v>
      </c>
      <c r="BD41" s="60">
        <f>集計!BD41</f>
        <v>0</v>
      </c>
    </row>
    <row r="42" spans="1:56">
      <c r="AF42" s="339">
        <f>集計!AF42</f>
        <v>0</v>
      </c>
      <c r="AG42" s="339">
        <f>集計!AG42</f>
        <v>0</v>
      </c>
      <c r="AH42" s="339">
        <f>集計!AH42</f>
        <v>0</v>
      </c>
      <c r="AI42" s="339">
        <f>集計!AI42</f>
        <v>0</v>
      </c>
      <c r="AJ42" s="339">
        <f>集計!AJ42</f>
        <v>41</v>
      </c>
      <c r="AK42" s="339">
        <f>集計!AK42</f>
        <v>0</v>
      </c>
      <c r="AL42" s="339">
        <f>集計!AL42</f>
        <v>0</v>
      </c>
      <c r="AM42" s="339">
        <f>集計!AM42</f>
        <v>0</v>
      </c>
      <c r="AN42" s="339">
        <f>集計!AN42</f>
        <v>0</v>
      </c>
      <c r="AO42" s="339">
        <f>集計!AO42</f>
        <v>0</v>
      </c>
      <c r="AP42" s="339">
        <f>集計!AP42</f>
        <v>0</v>
      </c>
      <c r="AQ42" s="339">
        <f>集計!AQ42</f>
        <v>0</v>
      </c>
      <c r="AR42" s="339">
        <f>集計!AR42</f>
        <v>0</v>
      </c>
      <c r="AS42" s="339">
        <f>集計!AS42</f>
        <v>0</v>
      </c>
      <c r="AT42" s="339">
        <f>集計!AT42</f>
        <v>0</v>
      </c>
      <c r="AU42" s="339">
        <f>集計!AU42</f>
        <v>0</v>
      </c>
      <c r="AV42" s="339">
        <f>集計!AV42</f>
        <v>0</v>
      </c>
      <c r="AW42" s="60">
        <f>集計!AW42</f>
        <v>0</v>
      </c>
      <c r="AX42" s="60">
        <f>集計!AX42</f>
        <v>0</v>
      </c>
      <c r="AY42" s="60">
        <f>集計!AY42</f>
        <v>0</v>
      </c>
      <c r="AZ42" s="60">
        <f>集計!AZ42</f>
        <v>0</v>
      </c>
      <c r="BA42" s="60">
        <f>集計!BA42</f>
        <v>0</v>
      </c>
      <c r="BB42" s="60">
        <f>集計!BB42</f>
        <v>0</v>
      </c>
      <c r="BC42" s="60">
        <f>集計!BC42</f>
        <v>0</v>
      </c>
      <c r="BD42" s="60">
        <f>集計!BD42</f>
        <v>0</v>
      </c>
    </row>
    <row r="43" spans="1:56">
      <c r="AF43" s="339">
        <f>集計!AF43</f>
        <v>0</v>
      </c>
      <c r="AG43" s="339">
        <f>集計!AG43</f>
        <v>0</v>
      </c>
      <c r="AH43" s="339">
        <f>集計!AH43</f>
        <v>0</v>
      </c>
      <c r="AI43" s="339">
        <f>集計!AI43</f>
        <v>0</v>
      </c>
      <c r="AJ43" s="339">
        <f>集計!AJ43</f>
        <v>42</v>
      </c>
      <c r="AK43" s="339">
        <f>集計!AK43</f>
        <v>0</v>
      </c>
      <c r="AL43" s="339">
        <f>集計!AL43</f>
        <v>0</v>
      </c>
      <c r="AM43" s="339">
        <f>集計!AM43</f>
        <v>0</v>
      </c>
      <c r="AN43" s="339">
        <f>集計!AN43</f>
        <v>0</v>
      </c>
      <c r="AO43" s="339">
        <f>集計!AO43</f>
        <v>0</v>
      </c>
      <c r="AP43" s="339">
        <f>集計!AP43</f>
        <v>0</v>
      </c>
      <c r="AQ43" s="339">
        <f>集計!AQ43</f>
        <v>0</v>
      </c>
      <c r="AR43" s="339">
        <f>集計!AR43</f>
        <v>0</v>
      </c>
      <c r="AS43" s="339">
        <f>集計!AS43</f>
        <v>0</v>
      </c>
      <c r="AT43" s="339">
        <f>集計!AT43</f>
        <v>0</v>
      </c>
      <c r="AU43" s="339">
        <f>集計!AU43</f>
        <v>0</v>
      </c>
      <c r="AV43" s="339">
        <f>集計!AV43</f>
        <v>0</v>
      </c>
      <c r="AW43" s="60">
        <f>集計!AW43</f>
        <v>0</v>
      </c>
      <c r="AX43" s="60">
        <f>集計!AX43</f>
        <v>0</v>
      </c>
      <c r="AY43" s="60">
        <f>集計!AY43</f>
        <v>0</v>
      </c>
      <c r="AZ43" s="60">
        <f>集計!AZ43</f>
        <v>0</v>
      </c>
      <c r="BA43" s="60">
        <f>集計!BA43</f>
        <v>0</v>
      </c>
      <c r="BB43" s="60">
        <f>集計!BB43</f>
        <v>0</v>
      </c>
      <c r="BC43" s="60">
        <f>集計!BC43</f>
        <v>0</v>
      </c>
      <c r="BD43" s="60">
        <f>集計!BD43</f>
        <v>0</v>
      </c>
    </row>
    <row r="44" spans="1:56">
      <c r="AF44" s="339">
        <f>集計!AF44</f>
        <v>0</v>
      </c>
      <c r="AG44" s="339">
        <f>集計!AG44</f>
        <v>0</v>
      </c>
      <c r="AH44" s="339">
        <f>集計!AH44</f>
        <v>0</v>
      </c>
      <c r="AI44" s="339">
        <f>集計!AI44</f>
        <v>0</v>
      </c>
      <c r="AJ44" s="339">
        <f>集計!AJ44</f>
        <v>43</v>
      </c>
      <c r="AK44" s="339">
        <f>集計!AK44</f>
        <v>0</v>
      </c>
      <c r="AL44" s="339">
        <f>集計!AL44</f>
        <v>0</v>
      </c>
      <c r="AM44" s="339">
        <f>集計!AM44</f>
        <v>0</v>
      </c>
      <c r="AN44" s="339">
        <f>集計!AN44</f>
        <v>0</v>
      </c>
      <c r="AO44" s="339">
        <f>集計!AO44</f>
        <v>0</v>
      </c>
      <c r="AP44" s="339">
        <f>集計!AP44</f>
        <v>0</v>
      </c>
      <c r="AQ44" s="339">
        <f>集計!AQ44</f>
        <v>0</v>
      </c>
      <c r="AR44" s="339">
        <f>集計!AR44</f>
        <v>0</v>
      </c>
      <c r="AS44" s="339">
        <f>集計!AS44</f>
        <v>0</v>
      </c>
      <c r="AT44" s="339">
        <f>集計!AT44</f>
        <v>0</v>
      </c>
      <c r="AU44" s="339">
        <f>集計!AU44</f>
        <v>0</v>
      </c>
      <c r="AV44" s="339">
        <f>集計!AV44</f>
        <v>0</v>
      </c>
      <c r="AW44" s="60">
        <f>集計!AW44</f>
        <v>0</v>
      </c>
      <c r="AX44" s="60">
        <f>集計!AX44</f>
        <v>0</v>
      </c>
      <c r="AY44" s="60">
        <f>集計!AY44</f>
        <v>0</v>
      </c>
      <c r="AZ44" s="60">
        <f>集計!AZ44</f>
        <v>0</v>
      </c>
      <c r="BA44" s="60">
        <f>集計!BA44</f>
        <v>0</v>
      </c>
      <c r="BB44" s="60">
        <f>集計!BB44</f>
        <v>0</v>
      </c>
      <c r="BC44" s="60">
        <f>集計!BC44</f>
        <v>0</v>
      </c>
      <c r="BD44" s="60">
        <f>集計!BD44</f>
        <v>0</v>
      </c>
    </row>
    <row r="45" spans="1:56">
      <c r="AF45" s="339">
        <f>集計!AF45</f>
        <v>0</v>
      </c>
      <c r="AG45" s="339">
        <f>集計!AG45</f>
        <v>0</v>
      </c>
      <c r="AH45" s="339">
        <f>集計!AH45</f>
        <v>0</v>
      </c>
      <c r="AI45" s="339">
        <f>集計!AI45</f>
        <v>0</v>
      </c>
      <c r="AJ45" s="339">
        <f>集計!AJ45</f>
        <v>44</v>
      </c>
      <c r="AK45" s="339">
        <f>集計!AK45</f>
        <v>0</v>
      </c>
      <c r="AL45" s="339">
        <f>集計!AL45</f>
        <v>0</v>
      </c>
      <c r="AM45" s="339">
        <f>集計!AM45</f>
        <v>0</v>
      </c>
      <c r="AN45" s="339">
        <f>集計!AN45</f>
        <v>0</v>
      </c>
      <c r="AO45" s="339">
        <f>集計!AO45</f>
        <v>0</v>
      </c>
      <c r="AP45" s="339">
        <f>集計!AP45</f>
        <v>0</v>
      </c>
      <c r="AQ45" s="339">
        <f>集計!AQ45</f>
        <v>0</v>
      </c>
      <c r="AR45" s="339">
        <f>集計!AR45</f>
        <v>0</v>
      </c>
      <c r="AS45" s="339">
        <f>集計!AS45</f>
        <v>0</v>
      </c>
      <c r="AT45" s="339">
        <f>集計!AT45</f>
        <v>0</v>
      </c>
      <c r="AU45" s="339">
        <f>集計!AU45</f>
        <v>0</v>
      </c>
      <c r="AV45" s="339">
        <f>集計!AV45</f>
        <v>0</v>
      </c>
      <c r="AW45" s="60">
        <f>集計!AW45</f>
        <v>0</v>
      </c>
      <c r="AX45" s="60">
        <f>集計!AX45</f>
        <v>0</v>
      </c>
      <c r="AY45" s="60">
        <f>集計!AY45</f>
        <v>0</v>
      </c>
      <c r="AZ45" s="60">
        <f>集計!AZ45</f>
        <v>0</v>
      </c>
      <c r="BA45" s="60">
        <f>集計!BA45</f>
        <v>0</v>
      </c>
      <c r="BB45" s="60">
        <f>集計!BB45</f>
        <v>0</v>
      </c>
      <c r="BC45" s="60">
        <f>集計!BC45</f>
        <v>0</v>
      </c>
      <c r="BD45" s="60">
        <f>集計!BD45</f>
        <v>0</v>
      </c>
    </row>
    <row r="46" spans="1:56">
      <c r="AF46" s="339">
        <f>集計!AF46</f>
        <v>0</v>
      </c>
      <c r="AG46" s="339">
        <f>集計!AG46</f>
        <v>0</v>
      </c>
      <c r="AH46" s="339">
        <f>集計!AH46</f>
        <v>0</v>
      </c>
      <c r="AI46" s="339">
        <f>集計!AI46</f>
        <v>0</v>
      </c>
      <c r="AJ46" s="339">
        <f>集計!AJ46</f>
        <v>45</v>
      </c>
      <c r="AK46" s="339">
        <f>集計!AK46</f>
        <v>0</v>
      </c>
      <c r="AL46" s="339">
        <f>集計!AL46</f>
        <v>0</v>
      </c>
      <c r="AM46" s="339">
        <f>集計!AM46</f>
        <v>0</v>
      </c>
      <c r="AN46" s="339">
        <f>集計!AN46</f>
        <v>0</v>
      </c>
      <c r="AO46" s="339">
        <f>集計!AO46</f>
        <v>0</v>
      </c>
      <c r="AP46" s="339">
        <f>集計!AP46</f>
        <v>0</v>
      </c>
      <c r="AQ46" s="339">
        <f>集計!AQ46</f>
        <v>0</v>
      </c>
      <c r="AR46" s="339">
        <f>集計!AR46</f>
        <v>0</v>
      </c>
      <c r="AS46" s="339">
        <f>集計!AS46</f>
        <v>0</v>
      </c>
      <c r="AT46" s="339">
        <f>集計!AT46</f>
        <v>0</v>
      </c>
      <c r="AU46" s="339">
        <f>集計!AU46</f>
        <v>0</v>
      </c>
      <c r="AV46" s="339">
        <f>集計!AV46</f>
        <v>0</v>
      </c>
      <c r="AW46" s="60">
        <f>集計!AW46</f>
        <v>0</v>
      </c>
      <c r="AX46" s="60">
        <f>集計!AX46</f>
        <v>0</v>
      </c>
      <c r="AY46" s="60">
        <f>集計!AY46</f>
        <v>0</v>
      </c>
      <c r="AZ46" s="60">
        <f>集計!AZ46</f>
        <v>0</v>
      </c>
      <c r="BA46" s="60">
        <f>集計!BA46</f>
        <v>0</v>
      </c>
      <c r="BB46" s="60">
        <f>集計!BB46</f>
        <v>0</v>
      </c>
      <c r="BC46" s="60">
        <f>集計!BC46</f>
        <v>0</v>
      </c>
      <c r="BD46" s="60">
        <f>集計!BD46</f>
        <v>0</v>
      </c>
    </row>
    <row r="47" spans="1:56">
      <c r="AF47" s="339">
        <f>集計!AF47</f>
        <v>0</v>
      </c>
      <c r="AG47" s="339">
        <f>集計!AG47</f>
        <v>0</v>
      </c>
      <c r="AH47" s="339">
        <f>集計!AH47</f>
        <v>0</v>
      </c>
      <c r="AI47" s="339">
        <f>集計!AI47</f>
        <v>0</v>
      </c>
      <c r="AJ47" s="339">
        <f>集計!AJ47</f>
        <v>46</v>
      </c>
      <c r="AK47" s="339">
        <f>集計!AK47</f>
        <v>0</v>
      </c>
      <c r="AL47" s="339">
        <f>集計!AL47</f>
        <v>0</v>
      </c>
      <c r="AM47" s="339">
        <f>集計!AM47</f>
        <v>0</v>
      </c>
      <c r="AN47" s="339">
        <f>集計!AN47</f>
        <v>0</v>
      </c>
      <c r="AO47" s="339">
        <f>集計!AO47</f>
        <v>0</v>
      </c>
      <c r="AP47" s="339">
        <f>集計!AP47</f>
        <v>0</v>
      </c>
      <c r="AQ47" s="339">
        <f>集計!AQ47</f>
        <v>0</v>
      </c>
      <c r="AR47" s="339">
        <f>集計!AR47</f>
        <v>0</v>
      </c>
      <c r="AS47" s="339">
        <f>集計!AS47</f>
        <v>0</v>
      </c>
      <c r="AT47" s="339">
        <f>集計!AT47</f>
        <v>0</v>
      </c>
      <c r="AU47" s="339">
        <f>集計!AU47</f>
        <v>0</v>
      </c>
      <c r="AV47" s="339">
        <f>集計!AV47</f>
        <v>0</v>
      </c>
      <c r="AW47" s="60">
        <f>集計!AW47</f>
        <v>0</v>
      </c>
      <c r="AX47" s="60">
        <f>集計!AX47</f>
        <v>0</v>
      </c>
      <c r="AY47" s="60">
        <f>集計!AY47</f>
        <v>0</v>
      </c>
      <c r="AZ47" s="60">
        <f>集計!AZ47</f>
        <v>0</v>
      </c>
      <c r="BA47" s="60">
        <f>集計!BA47</f>
        <v>0</v>
      </c>
      <c r="BB47" s="60">
        <f>集計!BB47</f>
        <v>0</v>
      </c>
      <c r="BC47" s="60">
        <f>集計!BC47</f>
        <v>0</v>
      </c>
      <c r="BD47" s="60">
        <f>集計!BD47</f>
        <v>0</v>
      </c>
    </row>
    <row r="48" spans="1:56">
      <c r="AF48" s="339">
        <f>集計!AF48</f>
        <v>0</v>
      </c>
      <c r="AG48" s="339">
        <f>集計!AG48</f>
        <v>0</v>
      </c>
      <c r="AH48" s="339">
        <f>集計!AH48</f>
        <v>0</v>
      </c>
      <c r="AI48" s="339">
        <f>集計!AI48</f>
        <v>0</v>
      </c>
      <c r="AJ48" s="339">
        <f>集計!AJ48</f>
        <v>47</v>
      </c>
      <c r="AK48" s="339">
        <f>集計!AK48</f>
        <v>0</v>
      </c>
      <c r="AL48" s="339">
        <f>集計!AL48</f>
        <v>0</v>
      </c>
      <c r="AM48" s="339">
        <f>集計!AM48</f>
        <v>0</v>
      </c>
      <c r="AN48" s="339">
        <f>集計!AN48</f>
        <v>0</v>
      </c>
      <c r="AO48" s="339">
        <f>集計!AO48</f>
        <v>0</v>
      </c>
      <c r="AP48" s="339">
        <f>集計!AP48</f>
        <v>0</v>
      </c>
      <c r="AQ48" s="339">
        <f>集計!AQ48</f>
        <v>0</v>
      </c>
      <c r="AR48" s="339">
        <f>集計!AR48</f>
        <v>0</v>
      </c>
      <c r="AS48" s="339">
        <f>集計!AS48</f>
        <v>0</v>
      </c>
      <c r="AT48" s="339">
        <f>集計!AT48</f>
        <v>0</v>
      </c>
      <c r="AU48" s="339">
        <f>集計!AU48</f>
        <v>0</v>
      </c>
      <c r="AV48" s="339">
        <f>集計!AV48</f>
        <v>0</v>
      </c>
      <c r="AW48" s="60">
        <f>集計!AW48</f>
        <v>0</v>
      </c>
      <c r="AX48" s="60">
        <f>集計!AX48</f>
        <v>0</v>
      </c>
      <c r="AY48" s="60">
        <f>集計!AY48</f>
        <v>0</v>
      </c>
      <c r="AZ48" s="60">
        <f>集計!AZ48</f>
        <v>0</v>
      </c>
      <c r="BA48" s="60">
        <f>集計!BA48</f>
        <v>0</v>
      </c>
      <c r="BB48" s="60">
        <f>集計!BB48</f>
        <v>0</v>
      </c>
      <c r="BC48" s="60">
        <f>集計!BC48</f>
        <v>0</v>
      </c>
      <c r="BD48" s="60">
        <f>集計!BD48</f>
        <v>0</v>
      </c>
    </row>
    <row r="49" spans="32:56">
      <c r="AF49" s="339">
        <f>集計!AF49</f>
        <v>0</v>
      </c>
      <c r="AG49" s="339">
        <f>集計!AG49</f>
        <v>0</v>
      </c>
      <c r="AH49" s="339">
        <f>集計!AH49</f>
        <v>0</v>
      </c>
      <c r="AI49" s="339">
        <f>集計!AI49</f>
        <v>0</v>
      </c>
      <c r="AJ49" s="339">
        <f>集計!AJ49</f>
        <v>48</v>
      </c>
      <c r="AK49" s="339">
        <f>集計!AK49</f>
        <v>0</v>
      </c>
      <c r="AL49" s="339">
        <f>集計!AL49</f>
        <v>0</v>
      </c>
      <c r="AM49" s="339">
        <f>集計!AM49</f>
        <v>0</v>
      </c>
      <c r="AN49" s="339">
        <f>集計!AN49</f>
        <v>0</v>
      </c>
      <c r="AO49" s="339">
        <f>集計!AO49</f>
        <v>0</v>
      </c>
      <c r="AP49" s="339">
        <f>集計!AP49</f>
        <v>0</v>
      </c>
      <c r="AQ49" s="339">
        <f>集計!AQ49</f>
        <v>0</v>
      </c>
      <c r="AR49" s="339">
        <f>集計!AR49</f>
        <v>0</v>
      </c>
      <c r="AS49" s="339">
        <f>集計!AS49</f>
        <v>0</v>
      </c>
      <c r="AT49" s="339">
        <f>集計!AT49</f>
        <v>0</v>
      </c>
      <c r="AU49" s="339">
        <f>集計!AU49</f>
        <v>0</v>
      </c>
      <c r="AV49" s="339">
        <f>集計!AV49</f>
        <v>0</v>
      </c>
      <c r="AW49" s="60">
        <f>集計!AW49</f>
        <v>0</v>
      </c>
      <c r="AX49" s="60">
        <f>集計!AX49</f>
        <v>0</v>
      </c>
      <c r="AY49" s="60">
        <f>集計!AY49</f>
        <v>0</v>
      </c>
      <c r="AZ49" s="60">
        <f>集計!AZ49</f>
        <v>0</v>
      </c>
      <c r="BA49" s="60">
        <f>集計!BA49</f>
        <v>0</v>
      </c>
      <c r="BB49" s="60">
        <f>集計!BB49</f>
        <v>0</v>
      </c>
      <c r="BC49" s="60">
        <f>集計!BC49</f>
        <v>0</v>
      </c>
      <c r="BD49" s="60">
        <f>集計!BD49</f>
        <v>0</v>
      </c>
    </row>
    <row r="50" spans="32:56">
      <c r="AF50" s="339">
        <f>集計!AF50</f>
        <v>0</v>
      </c>
      <c r="AG50" s="339">
        <f>集計!AG50</f>
        <v>0</v>
      </c>
      <c r="AH50" s="339">
        <f>集計!AH50</f>
        <v>0</v>
      </c>
      <c r="AI50" s="339">
        <f>集計!AI50</f>
        <v>0</v>
      </c>
      <c r="AJ50" s="339">
        <f>集計!AJ50</f>
        <v>49</v>
      </c>
      <c r="AK50" s="339">
        <f>集計!AK50</f>
        <v>0</v>
      </c>
      <c r="AL50" s="339">
        <f>集計!AL50</f>
        <v>0</v>
      </c>
      <c r="AM50" s="339">
        <f>集計!AM50</f>
        <v>0</v>
      </c>
      <c r="AN50" s="339">
        <f>集計!AN50</f>
        <v>0</v>
      </c>
      <c r="AO50" s="339">
        <f>集計!AO50</f>
        <v>0</v>
      </c>
      <c r="AP50" s="339">
        <f>集計!AP50</f>
        <v>0</v>
      </c>
      <c r="AQ50" s="339">
        <f>集計!AQ50</f>
        <v>0</v>
      </c>
      <c r="AR50" s="339">
        <f>集計!AR50</f>
        <v>0</v>
      </c>
      <c r="AS50" s="339">
        <f>集計!AS50</f>
        <v>0</v>
      </c>
      <c r="AT50" s="339">
        <f>集計!AT50</f>
        <v>0</v>
      </c>
      <c r="AU50" s="339">
        <f>集計!AU50</f>
        <v>0</v>
      </c>
      <c r="AV50" s="339">
        <f>集計!AV50</f>
        <v>0</v>
      </c>
      <c r="AW50" s="60">
        <f>集計!AW50</f>
        <v>0</v>
      </c>
      <c r="AX50" s="60">
        <f>集計!AX50</f>
        <v>0</v>
      </c>
      <c r="AY50" s="60">
        <f>集計!AY50</f>
        <v>0</v>
      </c>
      <c r="AZ50" s="60">
        <f>集計!AZ50</f>
        <v>0</v>
      </c>
      <c r="BA50" s="60">
        <f>集計!BA50</f>
        <v>0</v>
      </c>
      <c r="BB50" s="60">
        <f>集計!BB50</f>
        <v>0</v>
      </c>
      <c r="BC50" s="60">
        <f>集計!BC50</f>
        <v>0</v>
      </c>
      <c r="BD50" s="60">
        <f>集計!BD50</f>
        <v>0</v>
      </c>
    </row>
    <row r="51" spans="32:56">
      <c r="AF51" s="339">
        <f>集計!AF51</f>
        <v>0</v>
      </c>
      <c r="AG51" s="339">
        <f>集計!AG51</f>
        <v>0</v>
      </c>
      <c r="AH51" s="339">
        <f>集計!AH51</f>
        <v>0</v>
      </c>
      <c r="AI51" s="339">
        <f>集計!AI51</f>
        <v>0</v>
      </c>
      <c r="AJ51" s="339">
        <f>集計!AJ51</f>
        <v>50</v>
      </c>
      <c r="AK51" s="339">
        <f>集計!AK51</f>
        <v>0</v>
      </c>
      <c r="AL51" s="339">
        <f>集計!AL51</f>
        <v>0</v>
      </c>
      <c r="AM51" s="339">
        <f>集計!AM51</f>
        <v>0</v>
      </c>
      <c r="AN51" s="339">
        <f>集計!AN51</f>
        <v>0</v>
      </c>
      <c r="AO51" s="339">
        <f>集計!AO51</f>
        <v>0</v>
      </c>
      <c r="AP51" s="339">
        <f>集計!AP51</f>
        <v>0</v>
      </c>
      <c r="AQ51" s="339">
        <f>集計!AQ51</f>
        <v>0</v>
      </c>
      <c r="AR51" s="339">
        <f>集計!AR51</f>
        <v>0</v>
      </c>
      <c r="AS51" s="339">
        <f>集計!AS51</f>
        <v>0</v>
      </c>
      <c r="AT51" s="339">
        <f>集計!AT51</f>
        <v>0</v>
      </c>
      <c r="AU51" s="339">
        <f>集計!AU51</f>
        <v>0</v>
      </c>
      <c r="AV51" s="339">
        <f>集計!AV51</f>
        <v>0</v>
      </c>
      <c r="AW51" s="60">
        <f>集計!AW51</f>
        <v>0</v>
      </c>
      <c r="AX51" s="60">
        <f>集計!AX51</f>
        <v>0</v>
      </c>
      <c r="AY51" s="60">
        <f>集計!AY51</f>
        <v>0</v>
      </c>
      <c r="AZ51" s="60">
        <f>集計!AZ51</f>
        <v>0</v>
      </c>
      <c r="BA51" s="60">
        <f>集計!BA51</f>
        <v>0</v>
      </c>
      <c r="BB51" s="60">
        <f>集計!BB51</f>
        <v>0</v>
      </c>
      <c r="BC51" s="60">
        <f>集計!BC51</f>
        <v>0</v>
      </c>
      <c r="BD51" s="60">
        <f>集計!BD51</f>
        <v>0</v>
      </c>
    </row>
    <row r="52" spans="32:56">
      <c r="AF52" s="339">
        <f>集計!AF52</f>
        <v>0</v>
      </c>
      <c r="AG52" s="339">
        <f>集計!AG52</f>
        <v>0</v>
      </c>
      <c r="AH52" s="339">
        <f>集計!AH52</f>
        <v>0</v>
      </c>
      <c r="AI52" s="339">
        <f>集計!AI52</f>
        <v>0</v>
      </c>
      <c r="AJ52" s="339">
        <f>集計!AJ52</f>
        <v>51</v>
      </c>
      <c r="AK52" s="339">
        <f>集計!AK52</f>
        <v>0</v>
      </c>
      <c r="AL52" s="339">
        <f>集計!AL52</f>
        <v>0</v>
      </c>
      <c r="AM52" s="339">
        <f>集計!AM52</f>
        <v>0</v>
      </c>
      <c r="AN52" s="339">
        <f>集計!AN52</f>
        <v>0</v>
      </c>
      <c r="AO52" s="339">
        <f>集計!AO52</f>
        <v>0</v>
      </c>
      <c r="AP52" s="339">
        <f>集計!AP52</f>
        <v>0</v>
      </c>
      <c r="AQ52" s="339">
        <f>集計!AQ52</f>
        <v>0</v>
      </c>
      <c r="AR52" s="339">
        <f>集計!AR52</f>
        <v>0</v>
      </c>
      <c r="AS52" s="339">
        <f>集計!AS52</f>
        <v>0</v>
      </c>
      <c r="AT52" s="339">
        <f>集計!AT52</f>
        <v>0</v>
      </c>
      <c r="AU52" s="339">
        <f>集計!AU52</f>
        <v>0</v>
      </c>
      <c r="AV52" s="339">
        <f>集計!AV52</f>
        <v>0</v>
      </c>
      <c r="AW52" s="60">
        <f>集計!AW52</f>
        <v>0</v>
      </c>
      <c r="AX52" s="60">
        <f>集計!AX52</f>
        <v>0</v>
      </c>
      <c r="AY52" s="60">
        <f>集計!AY52</f>
        <v>0</v>
      </c>
      <c r="AZ52" s="60">
        <f>集計!AZ52</f>
        <v>0</v>
      </c>
      <c r="BA52" s="60">
        <f>集計!BA52</f>
        <v>0</v>
      </c>
      <c r="BB52" s="60">
        <f>集計!BB52</f>
        <v>0</v>
      </c>
      <c r="BC52" s="60">
        <f>集計!BC52</f>
        <v>0</v>
      </c>
      <c r="BD52" s="60">
        <f>集計!BD52</f>
        <v>0</v>
      </c>
    </row>
    <row r="53" spans="32:56">
      <c r="AF53" s="339">
        <f>集計!AF53</f>
        <v>0</v>
      </c>
      <c r="AG53" s="339">
        <f>集計!AG53</f>
        <v>0</v>
      </c>
      <c r="AH53" s="339">
        <f>集計!AH53</f>
        <v>0</v>
      </c>
      <c r="AI53" s="339">
        <f>集計!AI53</f>
        <v>0</v>
      </c>
      <c r="AJ53" s="339">
        <f>集計!AJ53</f>
        <v>52</v>
      </c>
      <c r="AK53" s="339">
        <f>集計!AK53</f>
        <v>0</v>
      </c>
      <c r="AL53" s="339">
        <f>集計!AL53</f>
        <v>0</v>
      </c>
      <c r="AM53" s="339">
        <f>集計!AM53</f>
        <v>0</v>
      </c>
      <c r="AN53" s="339">
        <f>集計!AN53</f>
        <v>0</v>
      </c>
      <c r="AO53" s="339">
        <f>集計!AO53</f>
        <v>0</v>
      </c>
      <c r="AP53" s="339">
        <f>集計!AP53</f>
        <v>0</v>
      </c>
      <c r="AQ53" s="339">
        <f>集計!AQ53</f>
        <v>0</v>
      </c>
      <c r="AR53" s="339">
        <f>集計!AR53</f>
        <v>0</v>
      </c>
      <c r="AS53" s="339">
        <f>集計!AS53</f>
        <v>0</v>
      </c>
      <c r="AT53" s="339">
        <f>集計!AT53</f>
        <v>0</v>
      </c>
      <c r="AU53" s="339">
        <f>集計!AU53</f>
        <v>0</v>
      </c>
      <c r="AV53" s="339">
        <f>集計!AV53</f>
        <v>0</v>
      </c>
      <c r="AW53" s="60">
        <f>集計!AW53</f>
        <v>0</v>
      </c>
      <c r="AX53" s="60">
        <f>集計!AX53</f>
        <v>0</v>
      </c>
      <c r="AY53" s="60">
        <f>集計!AY53</f>
        <v>0</v>
      </c>
      <c r="AZ53" s="60">
        <f>集計!AZ53</f>
        <v>0</v>
      </c>
      <c r="BA53" s="60">
        <f>集計!BA53</f>
        <v>0</v>
      </c>
      <c r="BB53" s="60">
        <f>集計!BB53</f>
        <v>0</v>
      </c>
      <c r="BC53" s="60">
        <f>集計!BC53</f>
        <v>0</v>
      </c>
      <c r="BD53" s="60">
        <f>集計!BD53</f>
        <v>0</v>
      </c>
    </row>
    <row r="54" spans="32:56">
      <c r="AF54" s="339">
        <f>集計!AF54</f>
        <v>0</v>
      </c>
      <c r="AG54" s="339">
        <f>集計!AG54</f>
        <v>0</v>
      </c>
      <c r="AH54" s="339">
        <f>集計!AH54</f>
        <v>0</v>
      </c>
      <c r="AI54" s="339">
        <f>集計!AI54</f>
        <v>0</v>
      </c>
      <c r="AJ54" s="339">
        <f>集計!AJ54</f>
        <v>53</v>
      </c>
      <c r="AK54" s="339">
        <f>集計!AK54</f>
        <v>0</v>
      </c>
      <c r="AL54" s="339">
        <f>集計!AL54</f>
        <v>0</v>
      </c>
      <c r="AM54" s="339">
        <f>集計!AM54</f>
        <v>0</v>
      </c>
      <c r="AN54" s="339">
        <f>集計!AN54</f>
        <v>0</v>
      </c>
      <c r="AO54" s="339">
        <f>集計!AO54</f>
        <v>0</v>
      </c>
      <c r="AP54" s="339">
        <f>集計!AP54</f>
        <v>0</v>
      </c>
      <c r="AQ54" s="339">
        <f>集計!AQ54</f>
        <v>0</v>
      </c>
      <c r="AR54" s="339">
        <f>集計!AR54</f>
        <v>0</v>
      </c>
      <c r="AS54" s="339">
        <f>集計!AS54</f>
        <v>0</v>
      </c>
      <c r="AT54" s="339">
        <f>集計!AT54</f>
        <v>0</v>
      </c>
      <c r="AU54" s="339">
        <f>集計!AU54</f>
        <v>0</v>
      </c>
      <c r="AV54" s="339">
        <f>集計!AV54</f>
        <v>0</v>
      </c>
      <c r="AW54" s="60">
        <f>集計!AW54</f>
        <v>0</v>
      </c>
      <c r="AX54" s="60">
        <f>集計!AX54</f>
        <v>0</v>
      </c>
      <c r="AY54" s="60">
        <f>集計!AY54</f>
        <v>0</v>
      </c>
      <c r="AZ54" s="60">
        <f>集計!AZ54</f>
        <v>0</v>
      </c>
      <c r="BA54" s="60">
        <f>集計!BA54</f>
        <v>0</v>
      </c>
      <c r="BB54" s="60">
        <f>集計!BB54</f>
        <v>0</v>
      </c>
      <c r="BC54" s="60">
        <f>集計!BC54</f>
        <v>0</v>
      </c>
      <c r="BD54" s="60">
        <f>集計!BD54</f>
        <v>0</v>
      </c>
    </row>
    <row r="55" spans="32:56">
      <c r="AF55" s="339">
        <f>集計!AF55</f>
        <v>0</v>
      </c>
      <c r="AG55" s="339">
        <f>集計!AG55</f>
        <v>0</v>
      </c>
      <c r="AH55" s="339">
        <f>集計!AH55</f>
        <v>0</v>
      </c>
      <c r="AI55" s="339">
        <f>集計!AI55</f>
        <v>0</v>
      </c>
      <c r="AJ55" s="339">
        <f>集計!AJ55</f>
        <v>54</v>
      </c>
      <c r="AK55" s="339">
        <f>集計!AK55</f>
        <v>0</v>
      </c>
      <c r="AL55" s="339">
        <f>集計!AL55</f>
        <v>0</v>
      </c>
      <c r="AM55" s="339">
        <f>集計!AM55</f>
        <v>0</v>
      </c>
      <c r="AN55" s="339">
        <f>集計!AN55</f>
        <v>0</v>
      </c>
      <c r="AO55" s="339">
        <f>集計!AO55</f>
        <v>0</v>
      </c>
      <c r="AP55" s="339">
        <f>集計!AP55</f>
        <v>0</v>
      </c>
      <c r="AQ55" s="339">
        <f>集計!AQ55</f>
        <v>0</v>
      </c>
      <c r="AR55" s="339">
        <f>集計!AR55</f>
        <v>0</v>
      </c>
      <c r="AS55" s="339">
        <f>集計!AS55</f>
        <v>0</v>
      </c>
      <c r="AT55" s="339">
        <f>集計!AT55</f>
        <v>0</v>
      </c>
      <c r="AU55" s="339">
        <f>集計!AU55</f>
        <v>0</v>
      </c>
      <c r="AV55" s="339">
        <f>集計!AV55</f>
        <v>0</v>
      </c>
      <c r="AW55" s="60">
        <f>集計!AW55</f>
        <v>0</v>
      </c>
      <c r="AX55" s="60">
        <f>集計!AX55</f>
        <v>0</v>
      </c>
      <c r="AY55" s="60">
        <f>集計!AY55</f>
        <v>0</v>
      </c>
      <c r="AZ55" s="60">
        <f>集計!AZ55</f>
        <v>0</v>
      </c>
      <c r="BA55" s="60">
        <f>集計!BA55</f>
        <v>0</v>
      </c>
      <c r="BB55" s="60">
        <f>集計!BB55</f>
        <v>0</v>
      </c>
      <c r="BC55" s="60">
        <f>集計!BC55</f>
        <v>0</v>
      </c>
      <c r="BD55" s="60">
        <f>集計!BD55</f>
        <v>0</v>
      </c>
    </row>
    <row r="56" spans="32:56">
      <c r="AF56" s="339">
        <f>集計!AF56</f>
        <v>0</v>
      </c>
      <c r="AG56" s="339">
        <f>集計!AG56</f>
        <v>0</v>
      </c>
      <c r="AH56" s="339">
        <f>集計!AH56</f>
        <v>0</v>
      </c>
      <c r="AI56" s="339">
        <f>集計!AI56</f>
        <v>0</v>
      </c>
      <c r="AJ56" s="339">
        <f>集計!AJ56</f>
        <v>55</v>
      </c>
      <c r="AK56" s="339">
        <f>集計!AK56</f>
        <v>0</v>
      </c>
      <c r="AL56" s="339">
        <f>集計!AL56</f>
        <v>0</v>
      </c>
      <c r="AM56" s="339">
        <f>集計!AM56</f>
        <v>0</v>
      </c>
      <c r="AN56" s="339">
        <f>集計!AN56</f>
        <v>0</v>
      </c>
      <c r="AO56" s="339">
        <f>集計!AO56</f>
        <v>0</v>
      </c>
      <c r="AP56" s="339">
        <f>集計!AP56</f>
        <v>0</v>
      </c>
      <c r="AQ56" s="339">
        <f>集計!AQ56</f>
        <v>0</v>
      </c>
      <c r="AR56" s="339">
        <f>集計!AR56</f>
        <v>0</v>
      </c>
      <c r="AS56" s="339">
        <f>集計!AS56</f>
        <v>0</v>
      </c>
      <c r="AT56" s="339">
        <f>集計!AT56</f>
        <v>0</v>
      </c>
      <c r="AU56" s="339">
        <f>集計!AU56</f>
        <v>0</v>
      </c>
      <c r="AV56" s="339">
        <f>集計!AV56</f>
        <v>0</v>
      </c>
      <c r="AW56" s="60">
        <f>集計!AW56</f>
        <v>0</v>
      </c>
      <c r="AX56" s="60">
        <f>集計!AX56</f>
        <v>0</v>
      </c>
      <c r="AY56" s="60">
        <f>集計!AY56</f>
        <v>0</v>
      </c>
      <c r="AZ56" s="60">
        <f>集計!AZ56</f>
        <v>0</v>
      </c>
      <c r="BA56" s="60">
        <f>集計!BA56</f>
        <v>0</v>
      </c>
      <c r="BB56" s="60">
        <f>集計!BB56</f>
        <v>0</v>
      </c>
      <c r="BC56" s="60">
        <f>集計!BC56</f>
        <v>0</v>
      </c>
      <c r="BD56" s="60">
        <f>集計!BD56</f>
        <v>0</v>
      </c>
    </row>
    <row r="57" spans="32:56">
      <c r="AF57" s="339">
        <f>集計!AF57</f>
        <v>0</v>
      </c>
      <c r="AG57" s="339">
        <f>集計!AG57</f>
        <v>0</v>
      </c>
      <c r="AH57" s="339">
        <f>集計!AH57</f>
        <v>0</v>
      </c>
      <c r="AI57" s="339">
        <f>集計!AI57</f>
        <v>0</v>
      </c>
      <c r="AJ57" s="339">
        <f>集計!AJ57</f>
        <v>56</v>
      </c>
      <c r="AK57" s="339">
        <f>集計!AK57</f>
        <v>0</v>
      </c>
      <c r="AL57" s="339">
        <f>集計!AL57</f>
        <v>0</v>
      </c>
      <c r="AM57" s="339">
        <f>集計!AM57</f>
        <v>0</v>
      </c>
      <c r="AN57" s="339">
        <f>集計!AN57</f>
        <v>0</v>
      </c>
      <c r="AO57" s="339">
        <f>集計!AO57</f>
        <v>0</v>
      </c>
      <c r="AP57" s="339">
        <f>集計!AP57</f>
        <v>0</v>
      </c>
      <c r="AQ57" s="339">
        <f>集計!AQ57</f>
        <v>0</v>
      </c>
      <c r="AR57" s="339">
        <f>集計!AR57</f>
        <v>0</v>
      </c>
      <c r="AS57" s="339">
        <f>集計!AS57</f>
        <v>0</v>
      </c>
      <c r="AT57" s="339">
        <f>集計!AT57</f>
        <v>0</v>
      </c>
      <c r="AU57" s="339">
        <f>集計!AU57</f>
        <v>0</v>
      </c>
      <c r="AV57" s="339">
        <f>集計!AV57</f>
        <v>0</v>
      </c>
      <c r="AW57" s="60">
        <f>集計!AW57</f>
        <v>0</v>
      </c>
      <c r="AX57" s="60">
        <f>集計!AX57</f>
        <v>0</v>
      </c>
      <c r="AY57" s="60">
        <f>集計!AY57</f>
        <v>0</v>
      </c>
      <c r="AZ57" s="60">
        <f>集計!AZ57</f>
        <v>0</v>
      </c>
      <c r="BA57" s="60">
        <f>集計!BA57</f>
        <v>0</v>
      </c>
      <c r="BB57" s="60">
        <f>集計!BB57</f>
        <v>0</v>
      </c>
      <c r="BC57" s="60">
        <f>集計!BC57</f>
        <v>0</v>
      </c>
      <c r="BD57" s="60">
        <f>集計!BD57</f>
        <v>0</v>
      </c>
    </row>
    <row r="58" spans="32:56">
      <c r="AF58" s="339">
        <f>集計!AF58</f>
        <v>0</v>
      </c>
      <c r="AG58" s="339">
        <f>集計!AG58</f>
        <v>0</v>
      </c>
      <c r="AH58" s="339">
        <f>集計!AH58</f>
        <v>0</v>
      </c>
      <c r="AI58" s="339">
        <f>集計!AI58</f>
        <v>0</v>
      </c>
      <c r="AJ58" s="339">
        <f>集計!AJ58</f>
        <v>57</v>
      </c>
      <c r="AK58" s="339">
        <f>集計!AK58</f>
        <v>0</v>
      </c>
      <c r="AL58" s="339">
        <f>集計!AL58</f>
        <v>0</v>
      </c>
      <c r="AM58" s="339">
        <f>集計!AM58</f>
        <v>0</v>
      </c>
      <c r="AN58" s="339">
        <f>集計!AN58</f>
        <v>0</v>
      </c>
      <c r="AO58" s="339">
        <f>集計!AO58</f>
        <v>0</v>
      </c>
      <c r="AP58" s="339">
        <f>集計!AP58</f>
        <v>0</v>
      </c>
      <c r="AQ58" s="339">
        <f>集計!AQ58</f>
        <v>0</v>
      </c>
      <c r="AR58" s="339">
        <f>集計!AR58</f>
        <v>0</v>
      </c>
      <c r="AS58" s="339">
        <f>集計!AS58</f>
        <v>0</v>
      </c>
      <c r="AT58" s="339">
        <f>集計!AT58</f>
        <v>0</v>
      </c>
      <c r="AU58" s="339">
        <f>集計!AU58</f>
        <v>0</v>
      </c>
      <c r="AV58" s="339">
        <f>集計!AV58</f>
        <v>0</v>
      </c>
      <c r="AW58" s="60">
        <f>集計!AW58</f>
        <v>0</v>
      </c>
      <c r="AX58" s="60">
        <f>集計!AX58</f>
        <v>0</v>
      </c>
      <c r="AY58" s="60">
        <f>集計!AY58</f>
        <v>0</v>
      </c>
      <c r="AZ58" s="60">
        <f>集計!AZ58</f>
        <v>0</v>
      </c>
      <c r="BA58" s="60">
        <f>集計!BA58</f>
        <v>0</v>
      </c>
      <c r="BB58" s="60">
        <f>集計!BB58</f>
        <v>0</v>
      </c>
      <c r="BC58" s="60">
        <f>集計!BC58</f>
        <v>0</v>
      </c>
      <c r="BD58" s="60">
        <f>集計!BD58</f>
        <v>0</v>
      </c>
    </row>
    <row r="59" spans="32:56">
      <c r="AF59" s="339">
        <f>集計!AF59</f>
        <v>0</v>
      </c>
      <c r="AG59" s="339">
        <f>集計!AG59</f>
        <v>0</v>
      </c>
      <c r="AH59" s="339">
        <f>集計!AH59</f>
        <v>0</v>
      </c>
      <c r="AI59" s="339">
        <f>集計!AI59</f>
        <v>0</v>
      </c>
      <c r="AJ59" s="339">
        <f>集計!AJ59</f>
        <v>58</v>
      </c>
      <c r="AK59" s="339">
        <f>集計!AK59</f>
        <v>0</v>
      </c>
      <c r="AL59" s="339">
        <f>集計!AL59</f>
        <v>0</v>
      </c>
      <c r="AM59" s="339">
        <f>集計!AM59</f>
        <v>0</v>
      </c>
      <c r="AN59" s="339">
        <f>集計!AN59</f>
        <v>0</v>
      </c>
      <c r="AO59" s="339">
        <f>集計!AO59</f>
        <v>0</v>
      </c>
      <c r="AP59" s="339">
        <f>集計!AP59</f>
        <v>0</v>
      </c>
      <c r="AQ59" s="339">
        <f>集計!AQ59</f>
        <v>0</v>
      </c>
      <c r="AR59" s="339">
        <f>集計!AR59</f>
        <v>0</v>
      </c>
      <c r="AS59" s="339">
        <f>集計!AS59</f>
        <v>0</v>
      </c>
      <c r="AT59" s="339">
        <f>集計!AT59</f>
        <v>0</v>
      </c>
      <c r="AU59" s="339">
        <f>集計!AU59</f>
        <v>0</v>
      </c>
      <c r="AV59" s="339">
        <f>集計!AV59</f>
        <v>0</v>
      </c>
      <c r="AW59" s="60">
        <f>集計!AW59</f>
        <v>0</v>
      </c>
      <c r="AX59" s="60">
        <f>集計!AX59</f>
        <v>0</v>
      </c>
      <c r="AY59" s="60">
        <f>集計!AY59</f>
        <v>0</v>
      </c>
      <c r="AZ59" s="60">
        <f>集計!AZ59</f>
        <v>0</v>
      </c>
      <c r="BA59" s="60">
        <f>集計!BA59</f>
        <v>0</v>
      </c>
      <c r="BB59" s="60">
        <f>集計!BB59</f>
        <v>0</v>
      </c>
      <c r="BC59" s="60">
        <f>集計!BC59</f>
        <v>0</v>
      </c>
      <c r="BD59" s="60">
        <f>集計!BD59</f>
        <v>0</v>
      </c>
    </row>
    <row r="60" spans="32:56">
      <c r="AF60" s="339">
        <f>集計!AF60</f>
        <v>0</v>
      </c>
      <c r="AG60" s="339">
        <f>集計!AG60</f>
        <v>0</v>
      </c>
      <c r="AH60" s="339">
        <f>集計!AH60</f>
        <v>0</v>
      </c>
      <c r="AI60" s="339">
        <f>集計!AI60</f>
        <v>0</v>
      </c>
      <c r="AJ60" s="339">
        <f>集計!AJ60</f>
        <v>59</v>
      </c>
      <c r="AK60" s="339">
        <f>集計!AK60</f>
        <v>0</v>
      </c>
      <c r="AL60" s="339">
        <f>集計!AL60</f>
        <v>0</v>
      </c>
      <c r="AM60" s="339">
        <f>集計!AM60</f>
        <v>0</v>
      </c>
      <c r="AN60" s="339">
        <f>集計!AN60</f>
        <v>0</v>
      </c>
      <c r="AO60" s="339">
        <f>集計!AO60</f>
        <v>0</v>
      </c>
      <c r="AP60" s="339">
        <f>集計!AP60</f>
        <v>0</v>
      </c>
      <c r="AQ60" s="339">
        <f>集計!AQ60</f>
        <v>0</v>
      </c>
      <c r="AR60" s="339">
        <f>集計!AR60</f>
        <v>0</v>
      </c>
      <c r="AS60" s="339">
        <f>集計!AS60</f>
        <v>0</v>
      </c>
      <c r="AT60" s="339">
        <f>集計!AT60</f>
        <v>0</v>
      </c>
      <c r="AU60" s="339">
        <f>集計!AU60</f>
        <v>0</v>
      </c>
      <c r="AV60" s="339">
        <f>集計!AV60</f>
        <v>0</v>
      </c>
      <c r="AW60" s="60">
        <f>集計!AW60</f>
        <v>0</v>
      </c>
      <c r="AX60" s="60">
        <f>集計!AX60</f>
        <v>0</v>
      </c>
      <c r="AY60" s="60">
        <f>集計!AY60</f>
        <v>0</v>
      </c>
      <c r="AZ60" s="60">
        <f>集計!AZ60</f>
        <v>0</v>
      </c>
      <c r="BA60" s="60">
        <f>集計!BA60</f>
        <v>0</v>
      </c>
      <c r="BB60" s="60">
        <f>集計!BB60</f>
        <v>0</v>
      </c>
      <c r="BC60" s="60">
        <f>集計!BC60</f>
        <v>0</v>
      </c>
      <c r="BD60" s="60">
        <f>集計!BD60</f>
        <v>0</v>
      </c>
    </row>
    <row r="61" spans="32:56">
      <c r="AF61" s="339">
        <f>集計!AF61</f>
        <v>0</v>
      </c>
      <c r="AG61" s="339">
        <f>集計!AG61</f>
        <v>0</v>
      </c>
      <c r="AH61" s="339">
        <f>集計!AH61</f>
        <v>0</v>
      </c>
      <c r="AI61" s="339">
        <f>集計!AI61</f>
        <v>0</v>
      </c>
      <c r="AJ61" s="339">
        <f>集計!AJ61</f>
        <v>60</v>
      </c>
      <c r="AK61" s="339">
        <f>集計!AK61</f>
        <v>0</v>
      </c>
      <c r="AL61" s="339">
        <f>集計!AL61</f>
        <v>0</v>
      </c>
      <c r="AM61" s="339">
        <f>集計!AM61</f>
        <v>0</v>
      </c>
      <c r="AN61" s="339">
        <f>集計!AN61</f>
        <v>0</v>
      </c>
      <c r="AO61" s="339">
        <f>集計!AO61</f>
        <v>0</v>
      </c>
      <c r="AP61" s="339">
        <f>集計!AP61</f>
        <v>0</v>
      </c>
      <c r="AQ61" s="339">
        <f>集計!AQ61</f>
        <v>0</v>
      </c>
      <c r="AR61" s="339">
        <f>集計!AR61</f>
        <v>0</v>
      </c>
      <c r="AS61" s="339">
        <f>集計!AS61</f>
        <v>0</v>
      </c>
      <c r="AT61" s="339">
        <f>集計!AT61</f>
        <v>0</v>
      </c>
      <c r="AU61" s="339">
        <f>集計!AU61</f>
        <v>0</v>
      </c>
      <c r="AV61" s="339">
        <f>集計!AV61</f>
        <v>0</v>
      </c>
      <c r="AW61" s="60">
        <f>集計!AW61</f>
        <v>0</v>
      </c>
      <c r="AX61" s="60">
        <f>集計!AX61</f>
        <v>0</v>
      </c>
      <c r="AY61" s="60">
        <f>集計!AY61</f>
        <v>0</v>
      </c>
      <c r="AZ61" s="60">
        <f>集計!AZ61</f>
        <v>0</v>
      </c>
      <c r="BA61" s="60">
        <f>集計!BA61</f>
        <v>0</v>
      </c>
      <c r="BB61" s="60">
        <f>集計!BB61</f>
        <v>0</v>
      </c>
      <c r="BC61" s="60">
        <f>集計!BC61</f>
        <v>0</v>
      </c>
      <c r="BD61" s="60">
        <f>集計!BD61</f>
        <v>0</v>
      </c>
    </row>
    <row r="62" spans="32:56">
      <c r="AF62" s="339">
        <f>集計!AF62</f>
        <v>0</v>
      </c>
      <c r="AG62" s="339">
        <f>集計!AG62</f>
        <v>0</v>
      </c>
      <c r="AH62" s="339">
        <f>集計!AH62</f>
        <v>0</v>
      </c>
      <c r="AI62" s="339">
        <f>集計!AI62</f>
        <v>0</v>
      </c>
      <c r="AJ62" s="339">
        <f>集計!AJ62</f>
        <v>61</v>
      </c>
      <c r="AK62" s="339">
        <f>集計!AK62</f>
        <v>0</v>
      </c>
      <c r="AL62" s="339">
        <f>集計!AL62</f>
        <v>0</v>
      </c>
      <c r="AM62" s="339">
        <f>集計!AM62</f>
        <v>0</v>
      </c>
      <c r="AN62" s="339">
        <f>集計!AN62</f>
        <v>0</v>
      </c>
      <c r="AO62" s="339">
        <f>集計!AO62</f>
        <v>0</v>
      </c>
      <c r="AP62" s="339">
        <f>集計!AP62</f>
        <v>0</v>
      </c>
      <c r="AQ62" s="339">
        <f>集計!AQ62</f>
        <v>0</v>
      </c>
      <c r="AR62" s="339">
        <f>集計!AR62</f>
        <v>0</v>
      </c>
      <c r="AS62" s="339">
        <f>集計!AS62</f>
        <v>0</v>
      </c>
      <c r="AT62" s="339">
        <f>集計!AT62</f>
        <v>0</v>
      </c>
      <c r="AU62" s="339">
        <f>集計!AU62</f>
        <v>0</v>
      </c>
      <c r="AV62" s="339">
        <f>集計!AV62</f>
        <v>0</v>
      </c>
      <c r="AW62" s="60">
        <f>集計!AW62</f>
        <v>0</v>
      </c>
      <c r="AX62" s="60">
        <f>集計!AX62</f>
        <v>0</v>
      </c>
      <c r="AY62" s="60">
        <f>集計!AY62</f>
        <v>0</v>
      </c>
      <c r="AZ62" s="60">
        <f>集計!AZ62</f>
        <v>0</v>
      </c>
      <c r="BA62" s="60">
        <f>集計!BA62</f>
        <v>0</v>
      </c>
      <c r="BB62" s="60">
        <f>集計!BB62</f>
        <v>0</v>
      </c>
      <c r="BC62" s="60">
        <f>集計!BC62</f>
        <v>0</v>
      </c>
      <c r="BD62" s="60">
        <f>集計!BD62</f>
        <v>0</v>
      </c>
    </row>
    <row r="63" spans="32:56">
      <c r="AF63" s="339">
        <f>集計!AF63</f>
        <v>0</v>
      </c>
      <c r="AG63" s="339">
        <f>集計!AG63</f>
        <v>0</v>
      </c>
      <c r="AH63" s="339">
        <f>集計!AH63</f>
        <v>0</v>
      </c>
      <c r="AI63" s="339">
        <f>集計!AI63</f>
        <v>0</v>
      </c>
      <c r="AJ63" s="339">
        <f>集計!AJ63</f>
        <v>62</v>
      </c>
      <c r="AK63" s="339">
        <f>集計!AK63</f>
        <v>0</v>
      </c>
      <c r="AL63" s="339">
        <f>集計!AL63</f>
        <v>0</v>
      </c>
      <c r="AM63" s="339">
        <f>集計!AM63</f>
        <v>0</v>
      </c>
      <c r="AN63" s="339">
        <f>集計!AN63</f>
        <v>0</v>
      </c>
      <c r="AO63" s="339">
        <f>集計!AO63</f>
        <v>0</v>
      </c>
      <c r="AP63" s="339">
        <f>集計!AP63</f>
        <v>0</v>
      </c>
      <c r="AQ63" s="339">
        <f>集計!AQ63</f>
        <v>0</v>
      </c>
      <c r="AR63" s="339">
        <f>集計!AR63</f>
        <v>0</v>
      </c>
      <c r="AS63" s="339">
        <f>集計!AS63</f>
        <v>0</v>
      </c>
      <c r="AT63" s="339">
        <f>集計!AT63</f>
        <v>0</v>
      </c>
      <c r="AU63" s="339">
        <f>集計!AU63</f>
        <v>0</v>
      </c>
      <c r="AV63" s="339">
        <f>集計!AV63</f>
        <v>0</v>
      </c>
      <c r="AW63" s="60">
        <f>集計!AW63</f>
        <v>0</v>
      </c>
      <c r="AX63" s="60">
        <f>集計!AX63</f>
        <v>0</v>
      </c>
      <c r="AY63" s="60">
        <f>集計!AY63</f>
        <v>0</v>
      </c>
      <c r="AZ63" s="60">
        <f>集計!AZ63</f>
        <v>0</v>
      </c>
      <c r="BA63" s="60">
        <f>集計!BA63</f>
        <v>0</v>
      </c>
      <c r="BB63" s="60">
        <f>集計!BB63</f>
        <v>0</v>
      </c>
      <c r="BC63" s="60">
        <f>集計!BC63</f>
        <v>0</v>
      </c>
      <c r="BD63" s="60">
        <f>集計!BD63</f>
        <v>0</v>
      </c>
    </row>
    <row r="64" spans="32:56">
      <c r="AF64" s="339">
        <f>集計!AF64</f>
        <v>0</v>
      </c>
      <c r="AG64" s="339">
        <f>集計!AG64</f>
        <v>0</v>
      </c>
      <c r="AH64" s="339">
        <f>集計!AH64</f>
        <v>0</v>
      </c>
      <c r="AI64" s="339">
        <f>集計!AI64</f>
        <v>0</v>
      </c>
      <c r="AJ64" s="339">
        <f>集計!AJ64</f>
        <v>63</v>
      </c>
      <c r="AK64" s="339">
        <f>集計!AK64</f>
        <v>0</v>
      </c>
      <c r="AL64" s="339">
        <f>集計!AL64</f>
        <v>0</v>
      </c>
      <c r="AM64" s="339">
        <f>集計!AM64</f>
        <v>0</v>
      </c>
      <c r="AN64" s="339">
        <f>集計!AN64</f>
        <v>0</v>
      </c>
      <c r="AO64" s="339">
        <f>集計!AO64</f>
        <v>0</v>
      </c>
      <c r="AP64" s="339">
        <f>集計!AP64</f>
        <v>0</v>
      </c>
      <c r="AQ64" s="339">
        <f>集計!AQ64</f>
        <v>0</v>
      </c>
      <c r="AR64" s="339">
        <f>集計!AR64</f>
        <v>0</v>
      </c>
      <c r="AS64" s="339">
        <f>集計!AS64</f>
        <v>0</v>
      </c>
      <c r="AT64" s="339">
        <f>集計!AT64</f>
        <v>0</v>
      </c>
      <c r="AU64" s="339">
        <f>集計!AU64</f>
        <v>0</v>
      </c>
      <c r="AV64" s="339">
        <f>集計!AV64</f>
        <v>0</v>
      </c>
      <c r="AW64" s="60">
        <f>集計!AW64</f>
        <v>0</v>
      </c>
      <c r="AX64" s="60">
        <f>集計!AX64</f>
        <v>0</v>
      </c>
      <c r="AY64" s="60">
        <f>集計!AY64</f>
        <v>0</v>
      </c>
      <c r="AZ64" s="60">
        <f>集計!AZ64</f>
        <v>0</v>
      </c>
      <c r="BA64" s="60">
        <f>集計!BA64</f>
        <v>0</v>
      </c>
      <c r="BB64" s="60">
        <f>集計!BB64</f>
        <v>0</v>
      </c>
      <c r="BC64" s="60">
        <f>集計!BC64</f>
        <v>0</v>
      </c>
      <c r="BD64" s="60">
        <f>集計!BD64</f>
        <v>0</v>
      </c>
    </row>
    <row r="65" spans="32:56">
      <c r="AF65" s="339">
        <f>集計!AF65</f>
        <v>0</v>
      </c>
      <c r="AG65" s="339">
        <f>集計!AG65</f>
        <v>0</v>
      </c>
      <c r="AH65" s="339">
        <f>集計!AH65</f>
        <v>0</v>
      </c>
      <c r="AI65" s="339">
        <f>集計!AI65</f>
        <v>0</v>
      </c>
      <c r="AJ65" s="339">
        <f>集計!AJ65</f>
        <v>64</v>
      </c>
      <c r="AK65" s="339">
        <f>集計!AK65</f>
        <v>0</v>
      </c>
      <c r="AL65" s="339">
        <f>集計!AL65</f>
        <v>0</v>
      </c>
      <c r="AM65" s="339">
        <f>集計!AM65</f>
        <v>0</v>
      </c>
      <c r="AN65" s="339">
        <f>集計!AN65</f>
        <v>0</v>
      </c>
      <c r="AO65" s="339">
        <f>集計!AO65</f>
        <v>0</v>
      </c>
      <c r="AP65" s="339">
        <f>集計!AP65</f>
        <v>0</v>
      </c>
      <c r="AQ65" s="339">
        <f>集計!AQ65</f>
        <v>0</v>
      </c>
      <c r="AR65" s="339">
        <f>集計!AR65</f>
        <v>0</v>
      </c>
      <c r="AS65" s="339">
        <f>集計!AS65</f>
        <v>0</v>
      </c>
      <c r="AT65" s="339">
        <f>集計!AT65</f>
        <v>0</v>
      </c>
      <c r="AU65" s="339">
        <f>集計!AU65</f>
        <v>0</v>
      </c>
      <c r="AV65" s="339">
        <f>集計!AV65</f>
        <v>0</v>
      </c>
      <c r="AW65" s="60">
        <f>集計!AW65</f>
        <v>0</v>
      </c>
      <c r="AX65" s="60">
        <f>集計!AX65</f>
        <v>0</v>
      </c>
      <c r="AY65" s="60">
        <f>集計!AY65</f>
        <v>0</v>
      </c>
      <c r="AZ65" s="60">
        <f>集計!AZ65</f>
        <v>0</v>
      </c>
      <c r="BA65" s="60">
        <f>集計!BA65</f>
        <v>0</v>
      </c>
      <c r="BB65" s="60">
        <f>集計!BB65</f>
        <v>0</v>
      </c>
      <c r="BC65" s="60">
        <f>集計!BC65</f>
        <v>0</v>
      </c>
      <c r="BD65" s="60">
        <f>集計!BD65</f>
        <v>0</v>
      </c>
    </row>
    <row r="66" spans="32:56">
      <c r="AF66" s="339">
        <f>集計!AF66</f>
        <v>0</v>
      </c>
      <c r="AG66" s="339">
        <f>集計!AG66</f>
        <v>0</v>
      </c>
      <c r="AH66" s="339">
        <f>集計!AH66</f>
        <v>0</v>
      </c>
      <c r="AI66" s="339">
        <f>集計!AI66</f>
        <v>0</v>
      </c>
      <c r="AJ66" s="339">
        <f>集計!AJ66</f>
        <v>65</v>
      </c>
      <c r="AK66" s="339">
        <f>集計!AK66</f>
        <v>0</v>
      </c>
      <c r="AL66" s="339">
        <f>集計!AL66</f>
        <v>0</v>
      </c>
      <c r="AM66" s="339">
        <f>集計!AM66</f>
        <v>0</v>
      </c>
      <c r="AN66" s="339">
        <f>集計!AN66</f>
        <v>0</v>
      </c>
      <c r="AO66" s="339">
        <f>集計!AO66</f>
        <v>0</v>
      </c>
      <c r="AP66" s="339">
        <f>集計!AP66</f>
        <v>0</v>
      </c>
      <c r="AQ66" s="339">
        <f>集計!AQ66</f>
        <v>0</v>
      </c>
      <c r="AR66" s="339">
        <f>集計!AR66</f>
        <v>0</v>
      </c>
      <c r="AS66" s="339">
        <f>集計!AS66</f>
        <v>0</v>
      </c>
      <c r="AT66" s="339">
        <f>集計!AT66</f>
        <v>0</v>
      </c>
      <c r="AU66" s="339">
        <f>集計!AU66</f>
        <v>0</v>
      </c>
      <c r="AV66" s="339">
        <f>集計!AV66</f>
        <v>0</v>
      </c>
      <c r="AW66" s="60">
        <f>集計!AW66</f>
        <v>0</v>
      </c>
      <c r="AX66" s="60">
        <f>集計!AX66</f>
        <v>0</v>
      </c>
      <c r="AY66" s="60">
        <f>集計!AY66</f>
        <v>0</v>
      </c>
      <c r="AZ66" s="60">
        <f>集計!AZ66</f>
        <v>0</v>
      </c>
      <c r="BA66" s="60">
        <f>集計!BA66</f>
        <v>0</v>
      </c>
      <c r="BB66" s="60">
        <f>集計!BB66</f>
        <v>0</v>
      </c>
      <c r="BC66" s="60">
        <f>集計!BC66</f>
        <v>0</v>
      </c>
      <c r="BD66" s="60">
        <f>集計!BD66</f>
        <v>0</v>
      </c>
    </row>
    <row r="67" spans="32:56">
      <c r="AF67" s="339">
        <f>集計!AF67</f>
        <v>0</v>
      </c>
      <c r="AG67" s="339">
        <f>集計!AG67</f>
        <v>0</v>
      </c>
      <c r="AH67" s="339">
        <f>集計!AH67</f>
        <v>0</v>
      </c>
      <c r="AI67" s="339">
        <f>集計!AI67</f>
        <v>0</v>
      </c>
      <c r="AJ67" s="339">
        <f>集計!AJ67</f>
        <v>66</v>
      </c>
      <c r="AK67" s="339">
        <f>集計!AK67</f>
        <v>0</v>
      </c>
      <c r="AL67" s="339">
        <f>集計!AL67</f>
        <v>0</v>
      </c>
      <c r="AM67" s="339">
        <f>集計!AM67</f>
        <v>0</v>
      </c>
      <c r="AN67" s="339">
        <f>集計!AN67</f>
        <v>0</v>
      </c>
      <c r="AO67" s="339">
        <f>集計!AO67</f>
        <v>0</v>
      </c>
      <c r="AP67" s="339">
        <f>集計!AP67</f>
        <v>0</v>
      </c>
      <c r="AQ67" s="339">
        <f>集計!AQ67</f>
        <v>0</v>
      </c>
      <c r="AR67" s="339">
        <f>集計!AR67</f>
        <v>0</v>
      </c>
      <c r="AS67" s="339">
        <f>集計!AS67</f>
        <v>0</v>
      </c>
      <c r="AT67" s="339">
        <f>集計!AT67</f>
        <v>0</v>
      </c>
      <c r="AU67" s="339">
        <f>集計!AU67</f>
        <v>0</v>
      </c>
      <c r="AV67" s="339">
        <f>集計!AV67</f>
        <v>0</v>
      </c>
      <c r="AW67" s="60">
        <f>集計!AW67</f>
        <v>0</v>
      </c>
      <c r="AX67" s="60">
        <f>集計!AX67</f>
        <v>0</v>
      </c>
      <c r="AY67" s="60">
        <f>集計!AY67</f>
        <v>0</v>
      </c>
      <c r="AZ67" s="60">
        <f>集計!AZ67</f>
        <v>0</v>
      </c>
      <c r="BA67" s="60">
        <f>集計!BA67</f>
        <v>0</v>
      </c>
      <c r="BB67" s="60">
        <f>集計!BB67</f>
        <v>0</v>
      </c>
      <c r="BC67" s="60">
        <f>集計!BC67</f>
        <v>0</v>
      </c>
      <c r="BD67" s="60">
        <f>集計!BD67</f>
        <v>0</v>
      </c>
    </row>
    <row r="68" spans="32:56">
      <c r="AF68" s="339">
        <f>集計!AF68</f>
        <v>0</v>
      </c>
      <c r="AG68" s="339">
        <f>集計!AG68</f>
        <v>0</v>
      </c>
      <c r="AH68" s="339">
        <f>集計!AH68</f>
        <v>0</v>
      </c>
      <c r="AI68" s="339">
        <f>集計!AI68</f>
        <v>0</v>
      </c>
      <c r="AJ68" s="339">
        <f>集計!AJ68</f>
        <v>67</v>
      </c>
      <c r="AK68" s="339">
        <f>集計!AK68</f>
        <v>0</v>
      </c>
      <c r="AL68" s="339">
        <f>集計!AL68</f>
        <v>0</v>
      </c>
      <c r="AM68" s="339">
        <f>集計!AM68</f>
        <v>0</v>
      </c>
      <c r="AN68" s="339">
        <f>集計!AN68</f>
        <v>0</v>
      </c>
      <c r="AO68" s="339">
        <f>集計!AO68</f>
        <v>0</v>
      </c>
      <c r="AP68" s="339">
        <f>集計!AP68</f>
        <v>0</v>
      </c>
      <c r="AQ68" s="339">
        <f>集計!AQ68</f>
        <v>0</v>
      </c>
      <c r="AR68" s="339">
        <f>集計!AR68</f>
        <v>0</v>
      </c>
      <c r="AS68" s="339">
        <f>集計!AS68</f>
        <v>0</v>
      </c>
      <c r="AT68" s="339">
        <f>集計!AT68</f>
        <v>0</v>
      </c>
      <c r="AU68" s="339">
        <f>集計!AU68</f>
        <v>0</v>
      </c>
      <c r="AV68" s="339">
        <f>集計!AV68</f>
        <v>0</v>
      </c>
      <c r="AW68" s="60">
        <f>集計!AW68</f>
        <v>0</v>
      </c>
      <c r="AX68" s="60">
        <f>集計!AX68</f>
        <v>0</v>
      </c>
      <c r="AY68" s="60">
        <f>集計!AY68</f>
        <v>0</v>
      </c>
      <c r="AZ68" s="60">
        <f>集計!AZ68</f>
        <v>0</v>
      </c>
      <c r="BA68" s="60">
        <f>集計!BA68</f>
        <v>0</v>
      </c>
      <c r="BB68" s="60">
        <f>集計!BB68</f>
        <v>0</v>
      </c>
      <c r="BC68" s="60">
        <f>集計!BC68</f>
        <v>0</v>
      </c>
      <c r="BD68" s="60">
        <f>集計!BD68</f>
        <v>0</v>
      </c>
    </row>
    <row r="69" spans="32:56">
      <c r="AF69" s="339">
        <f>集計!AF69</f>
        <v>0</v>
      </c>
      <c r="AG69" s="339">
        <f>集計!AG69</f>
        <v>0</v>
      </c>
      <c r="AH69" s="339">
        <f>集計!AH69</f>
        <v>0</v>
      </c>
      <c r="AI69" s="339">
        <f>集計!AI69</f>
        <v>0</v>
      </c>
      <c r="AJ69" s="339">
        <f>集計!AJ69</f>
        <v>68</v>
      </c>
      <c r="AK69" s="339">
        <f>集計!AK69</f>
        <v>0</v>
      </c>
      <c r="AL69" s="339">
        <f>集計!AL69</f>
        <v>0</v>
      </c>
      <c r="AM69" s="339">
        <f>集計!AM69</f>
        <v>0</v>
      </c>
      <c r="AN69" s="339">
        <f>集計!AN69</f>
        <v>0</v>
      </c>
      <c r="AO69" s="339">
        <f>集計!AO69</f>
        <v>0</v>
      </c>
      <c r="AP69" s="339">
        <f>集計!AP69</f>
        <v>0</v>
      </c>
      <c r="AQ69" s="339">
        <f>集計!AQ69</f>
        <v>0</v>
      </c>
      <c r="AR69" s="339">
        <f>集計!AR69</f>
        <v>0</v>
      </c>
      <c r="AS69" s="339">
        <f>集計!AS69</f>
        <v>0</v>
      </c>
      <c r="AT69" s="339">
        <f>集計!AT69</f>
        <v>0</v>
      </c>
      <c r="AU69" s="339">
        <f>集計!AU69</f>
        <v>0</v>
      </c>
      <c r="AV69" s="339">
        <f>集計!AV69</f>
        <v>0</v>
      </c>
      <c r="AW69" s="60">
        <f>集計!AW69</f>
        <v>0</v>
      </c>
      <c r="AX69" s="60">
        <f>集計!AX69</f>
        <v>0</v>
      </c>
      <c r="AY69" s="60">
        <f>集計!AY69</f>
        <v>0</v>
      </c>
      <c r="AZ69" s="60">
        <f>集計!AZ69</f>
        <v>0</v>
      </c>
      <c r="BA69" s="60">
        <f>集計!BA69</f>
        <v>0</v>
      </c>
      <c r="BB69" s="60">
        <f>集計!BB69</f>
        <v>0</v>
      </c>
      <c r="BC69" s="60">
        <f>集計!BC69</f>
        <v>0</v>
      </c>
      <c r="BD69" s="60">
        <f>集計!BD69</f>
        <v>0</v>
      </c>
    </row>
    <row r="70" spans="32:56">
      <c r="AF70" s="339">
        <f>集計!AF70</f>
        <v>0</v>
      </c>
      <c r="AG70" s="339">
        <f>集計!AG70</f>
        <v>0</v>
      </c>
      <c r="AH70" s="339">
        <f>集計!AH70</f>
        <v>0</v>
      </c>
      <c r="AI70" s="339">
        <f>集計!AI70</f>
        <v>0</v>
      </c>
      <c r="AJ70" s="339">
        <f>集計!AJ70</f>
        <v>69</v>
      </c>
      <c r="AK70" s="339">
        <f>集計!AK70</f>
        <v>0</v>
      </c>
      <c r="AL70" s="339">
        <f>集計!AL70</f>
        <v>0</v>
      </c>
      <c r="AM70" s="339">
        <f>集計!AM70</f>
        <v>0</v>
      </c>
      <c r="AN70" s="339">
        <f>集計!AN70</f>
        <v>0</v>
      </c>
      <c r="AO70" s="339">
        <f>集計!AO70</f>
        <v>0</v>
      </c>
      <c r="AP70" s="339">
        <f>集計!AP70</f>
        <v>0</v>
      </c>
      <c r="AQ70" s="339">
        <f>集計!AQ70</f>
        <v>0</v>
      </c>
      <c r="AR70" s="339">
        <f>集計!AR70</f>
        <v>0</v>
      </c>
      <c r="AS70" s="339">
        <f>集計!AS70</f>
        <v>0</v>
      </c>
      <c r="AT70" s="339">
        <f>集計!AT70</f>
        <v>0</v>
      </c>
      <c r="AU70" s="339">
        <f>集計!AU70</f>
        <v>0</v>
      </c>
      <c r="AV70" s="339">
        <f>集計!AV70</f>
        <v>0</v>
      </c>
      <c r="AW70" s="60">
        <f>集計!AW70</f>
        <v>0</v>
      </c>
      <c r="AX70" s="60">
        <f>集計!AX70</f>
        <v>0</v>
      </c>
      <c r="AY70" s="60">
        <f>集計!AY70</f>
        <v>0</v>
      </c>
      <c r="AZ70" s="60">
        <f>集計!AZ70</f>
        <v>0</v>
      </c>
      <c r="BA70" s="60">
        <f>集計!BA70</f>
        <v>0</v>
      </c>
      <c r="BB70" s="60">
        <f>集計!BB70</f>
        <v>0</v>
      </c>
      <c r="BC70" s="60">
        <f>集計!BC70</f>
        <v>0</v>
      </c>
      <c r="BD70" s="60">
        <f>集計!BD70</f>
        <v>0</v>
      </c>
    </row>
    <row r="71" spans="32:56">
      <c r="AF71" s="339">
        <f>集計!AF71</f>
        <v>0</v>
      </c>
      <c r="AG71" s="339">
        <f>集計!AG71</f>
        <v>0</v>
      </c>
      <c r="AH71" s="339">
        <f>集計!AH71</f>
        <v>0</v>
      </c>
      <c r="AI71" s="339">
        <f>集計!AI71</f>
        <v>0</v>
      </c>
      <c r="AJ71" s="339">
        <f>集計!AJ71</f>
        <v>70</v>
      </c>
      <c r="AK71" s="339">
        <f>集計!AK71</f>
        <v>0</v>
      </c>
      <c r="AL71" s="339">
        <f>集計!AL71</f>
        <v>0</v>
      </c>
      <c r="AM71" s="339">
        <f>集計!AM71</f>
        <v>0</v>
      </c>
      <c r="AN71" s="339">
        <f>集計!AN71</f>
        <v>0</v>
      </c>
      <c r="AO71" s="339">
        <f>集計!AO71</f>
        <v>0</v>
      </c>
      <c r="AP71" s="339">
        <f>集計!AP71</f>
        <v>0</v>
      </c>
      <c r="AQ71" s="339">
        <f>集計!AQ71</f>
        <v>0</v>
      </c>
      <c r="AR71" s="339">
        <f>集計!AR71</f>
        <v>0</v>
      </c>
      <c r="AS71" s="339">
        <f>集計!AS71</f>
        <v>0</v>
      </c>
      <c r="AT71" s="339">
        <f>集計!AT71</f>
        <v>0</v>
      </c>
      <c r="AU71" s="339">
        <f>集計!AU71</f>
        <v>0</v>
      </c>
      <c r="AV71" s="339">
        <f>集計!AV71</f>
        <v>0</v>
      </c>
      <c r="AW71" s="60">
        <f>集計!AW71</f>
        <v>0</v>
      </c>
      <c r="AX71" s="60">
        <f>集計!AX71</f>
        <v>0</v>
      </c>
      <c r="AY71" s="60">
        <f>集計!AY71</f>
        <v>0</v>
      </c>
      <c r="AZ71" s="60">
        <f>集計!AZ71</f>
        <v>0</v>
      </c>
      <c r="BA71" s="60">
        <f>集計!BA71</f>
        <v>0</v>
      </c>
      <c r="BB71" s="60">
        <f>集計!BB71</f>
        <v>0</v>
      </c>
      <c r="BC71" s="60">
        <f>集計!BC71</f>
        <v>0</v>
      </c>
      <c r="BD71" s="60">
        <f>集計!BD71</f>
        <v>0</v>
      </c>
    </row>
    <row r="72" spans="32:56">
      <c r="AF72" s="339">
        <f>集計!AF72</f>
        <v>0</v>
      </c>
      <c r="AG72" s="339">
        <f>集計!AG72</f>
        <v>0</v>
      </c>
      <c r="AH72" s="339">
        <f>集計!AH72</f>
        <v>0</v>
      </c>
      <c r="AI72" s="339">
        <f>集計!AI72</f>
        <v>0</v>
      </c>
      <c r="AJ72" s="339">
        <f>集計!AJ72</f>
        <v>71</v>
      </c>
      <c r="AK72" s="339">
        <f>集計!AK72</f>
        <v>0</v>
      </c>
      <c r="AL72" s="339">
        <f>集計!AL72</f>
        <v>0</v>
      </c>
      <c r="AM72" s="339">
        <f>集計!AM72</f>
        <v>0</v>
      </c>
      <c r="AN72" s="339">
        <f>集計!AN72</f>
        <v>0</v>
      </c>
      <c r="AO72" s="339">
        <f>集計!AO72</f>
        <v>0</v>
      </c>
      <c r="AP72" s="339">
        <f>集計!AP72</f>
        <v>0</v>
      </c>
      <c r="AQ72" s="339">
        <f>集計!AQ72</f>
        <v>0</v>
      </c>
      <c r="AR72" s="339">
        <f>集計!AR72</f>
        <v>0</v>
      </c>
      <c r="AS72" s="339">
        <f>集計!AS72</f>
        <v>0</v>
      </c>
      <c r="AT72" s="339">
        <f>集計!AT72</f>
        <v>0</v>
      </c>
      <c r="AU72" s="339">
        <f>集計!AU72</f>
        <v>0</v>
      </c>
      <c r="AV72" s="339">
        <f>集計!AV72</f>
        <v>0</v>
      </c>
      <c r="AW72" s="60">
        <f>集計!AW72</f>
        <v>0</v>
      </c>
      <c r="AX72" s="60">
        <f>集計!AX72</f>
        <v>0</v>
      </c>
      <c r="AY72" s="60">
        <f>集計!AY72</f>
        <v>0</v>
      </c>
      <c r="AZ72" s="60">
        <f>集計!AZ72</f>
        <v>0</v>
      </c>
      <c r="BA72" s="60">
        <f>集計!BA72</f>
        <v>0</v>
      </c>
      <c r="BB72" s="60">
        <f>集計!BB72</f>
        <v>0</v>
      </c>
      <c r="BC72" s="60">
        <f>集計!BC72</f>
        <v>0</v>
      </c>
      <c r="BD72" s="60">
        <f>集計!BD72</f>
        <v>0</v>
      </c>
    </row>
    <row r="73" spans="32:56">
      <c r="AF73" s="339">
        <f>集計!AF73</f>
        <v>0</v>
      </c>
      <c r="AG73" s="339">
        <f>集計!AG73</f>
        <v>0</v>
      </c>
      <c r="AH73" s="339">
        <f>集計!AH73</f>
        <v>0</v>
      </c>
      <c r="AI73" s="339">
        <f>集計!AI73</f>
        <v>0</v>
      </c>
      <c r="AJ73" s="339">
        <f>集計!AJ73</f>
        <v>72</v>
      </c>
      <c r="AK73" s="339">
        <f>集計!AK73</f>
        <v>0</v>
      </c>
      <c r="AL73" s="339">
        <f>集計!AL73</f>
        <v>0</v>
      </c>
      <c r="AM73" s="339">
        <f>集計!AM73</f>
        <v>0</v>
      </c>
      <c r="AN73" s="339">
        <f>集計!AN73</f>
        <v>0</v>
      </c>
      <c r="AO73" s="339">
        <f>集計!AO73</f>
        <v>0</v>
      </c>
      <c r="AP73" s="339">
        <f>集計!AP73</f>
        <v>0</v>
      </c>
      <c r="AQ73" s="339">
        <f>集計!AQ73</f>
        <v>0</v>
      </c>
      <c r="AR73" s="339">
        <f>集計!AR73</f>
        <v>0</v>
      </c>
      <c r="AS73" s="339">
        <f>集計!AS73</f>
        <v>0</v>
      </c>
      <c r="AT73" s="339">
        <f>集計!AT73</f>
        <v>0</v>
      </c>
      <c r="AU73" s="339">
        <f>集計!AU73</f>
        <v>0</v>
      </c>
      <c r="AV73" s="339">
        <f>集計!AV73</f>
        <v>0</v>
      </c>
      <c r="AW73" s="60">
        <f>集計!AW73</f>
        <v>0</v>
      </c>
      <c r="AX73" s="60">
        <f>集計!AX73</f>
        <v>0</v>
      </c>
      <c r="AY73" s="60">
        <f>集計!AY73</f>
        <v>0</v>
      </c>
      <c r="AZ73" s="60">
        <f>集計!AZ73</f>
        <v>0</v>
      </c>
      <c r="BA73" s="60">
        <f>集計!BA73</f>
        <v>0</v>
      </c>
      <c r="BB73" s="60">
        <f>集計!BB73</f>
        <v>0</v>
      </c>
      <c r="BC73" s="60">
        <f>集計!BC73</f>
        <v>0</v>
      </c>
      <c r="BD73" s="60">
        <f>集計!BD73</f>
        <v>0</v>
      </c>
    </row>
    <row r="74" spans="32:56">
      <c r="AF74" s="339">
        <f>集計!AF74</f>
        <v>0</v>
      </c>
      <c r="AG74" s="339">
        <f>集計!AG74</f>
        <v>0</v>
      </c>
      <c r="AH74" s="339">
        <f>集計!AH74</f>
        <v>0</v>
      </c>
      <c r="AI74" s="339">
        <f>集計!AI74</f>
        <v>0</v>
      </c>
      <c r="AJ74" s="339">
        <f>集計!AJ74</f>
        <v>73</v>
      </c>
      <c r="AK74" s="339">
        <f>集計!AK74</f>
        <v>0</v>
      </c>
      <c r="AL74" s="339">
        <f>集計!AL74</f>
        <v>0</v>
      </c>
      <c r="AM74" s="339">
        <f>集計!AM74</f>
        <v>0</v>
      </c>
      <c r="AN74" s="339">
        <f>集計!AN74</f>
        <v>0</v>
      </c>
      <c r="AO74" s="339">
        <f>集計!AO74</f>
        <v>0</v>
      </c>
      <c r="AP74" s="339">
        <f>集計!AP74</f>
        <v>0</v>
      </c>
      <c r="AQ74" s="339">
        <f>集計!AQ74</f>
        <v>0</v>
      </c>
      <c r="AR74" s="339">
        <f>集計!AR74</f>
        <v>0</v>
      </c>
      <c r="AS74" s="339">
        <f>集計!AS74</f>
        <v>0</v>
      </c>
      <c r="AT74" s="339">
        <f>集計!AT74</f>
        <v>0</v>
      </c>
      <c r="AU74" s="339">
        <f>集計!AU74</f>
        <v>0</v>
      </c>
      <c r="AV74" s="339">
        <f>集計!AV74</f>
        <v>0</v>
      </c>
      <c r="AW74" s="60">
        <f>集計!AW74</f>
        <v>0</v>
      </c>
      <c r="AX74" s="60">
        <f>集計!AX74</f>
        <v>0</v>
      </c>
      <c r="AY74" s="60">
        <f>集計!AY74</f>
        <v>0</v>
      </c>
      <c r="AZ74" s="60">
        <f>集計!AZ74</f>
        <v>0</v>
      </c>
      <c r="BA74" s="60">
        <f>集計!BA74</f>
        <v>0</v>
      </c>
      <c r="BB74" s="60">
        <f>集計!BB74</f>
        <v>0</v>
      </c>
      <c r="BC74" s="60">
        <f>集計!BC74</f>
        <v>0</v>
      </c>
      <c r="BD74" s="60">
        <f>集計!BD74</f>
        <v>0</v>
      </c>
    </row>
    <row r="75" spans="32:56">
      <c r="AF75" s="339">
        <f>集計!AF75</f>
        <v>0</v>
      </c>
      <c r="AG75" s="339">
        <f>集計!AG75</f>
        <v>0</v>
      </c>
      <c r="AH75" s="339">
        <f>集計!AH75</f>
        <v>0</v>
      </c>
      <c r="AI75" s="339">
        <f>集計!AI75</f>
        <v>0</v>
      </c>
      <c r="AJ75" s="339">
        <f>集計!AJ75</f>
        <v>74</v>
      </c>
      <c r="AK75" s="339">
        <f>集計!AK75</f>
        <v>0</v>
      </c>
      <c r="AL75" s="339">
        <f>集計!AL75</f>
        <v>0</v>
      </c>
      <c r="AM75" s="339">
        <f>集計!AM75</f>
        <v>0</v>
      </c>
      <c r="AN75" s="339">
        <f>集計!AN75</f>
        <v>0</v>
      </c>
      <c r="AO75" s="339">
        <f>集計!AO75</f>
        <v>0</v>
      </c>
      <c r="AP75" s="339">
        <f>集計!AP75</f>
        <v>0</v>
      </c>
      <c r="AQ75" s="339">
        <f>集計!AQ75</f>
        <v>0</v>
      </c>
      <c r="AR75" s="339">
        <f>集計!AR75</f>
        <v>0</v>
      </c>
      <c r="AS75" s="339">
        <f>集計!AS75</f>
        <v>0</v>
      </c>
      <c r="AT75" s="339">
        <f>集計!AT75</f>
        <v>0</v>
      </c>
      <c r="AU75" s="339">
        <f>集計!AU75</f>
        <v>0</v>
      </c>
      <c r="AV75" s="339">
        <f>集計!AV75</f>
        <v>0</v>
      </c>
      <c r="AW75" s="60">
        <f>集計!AW75</f>
        <v>0</v>
      </c>
      <c r="AX75" s="60">
        <f>集計!AX75</f>
        <v>0</v>
      </c>
      <c r="AY75" s="60">
        <f>集計!AY75</f>
        <v>0</v>
      </c>
      <c r="AZ75" s="60">
        <f>集計!AZ75</f>
        <v>0</v>
      </c>
      <c r="BA75" s="60">
        <f>集計!BA75</f>
        <v>0</v>
      </c>
      <c r="BB75" s="60">
        <f>集計!BB75</f>
        <v>0</v>
      </c>
      <c r="BC75" s="60">
        <f>集計!BC75</f>
        <v>0</v>
      </c>
      <c r="BD75" s="60">
        <f>集計!BD75</f>
        <v>0</v>
      </c>
    </row>
    <row r="76" spans="32:56">
      <c r="AF76" s="339">
        <f>集計!AF76</f>
        <v>0</v>
      </c>
      <c r="AG76" s="339">
        <f>集計!AG76</f>
        <v>0</v>
      </c>
      <c r="AH76" s="339">
        <f>集計!AH76</f>
        <v>0</v>
      </c>
      <c r="AI76" s="339">
        <f>集計!AI76</f>
        <v>0</v>
      </c>
      <c r="AJ76" s="339">
        <f>集計!AJ76</f>
        <v>75</v>
      </c>
      <c r="AK76" s="339">
        <f>集計!AK76</f>
        <v>0</v>
      </c>
      <c r="AL76" s="339">
        <f>集計!AL76</f>
        <v>0</v>
      </c>
      <c r="AM76" s="339">
        <f>集計!AM76</f>
        <v>0</v>
      </c>
      <c r="AN76" s="339">
        <f>集計!AN76</f>
        <v>0</v>
      </c>
      <c r="AO76" s="339">
        <f>集計!AO76</f>
        <v>0</v>
      </c>
      <c r="AP76" s="339">
        <f>集計!AP76</f>
        <v>0</v>
      </c>
      <c r="AQ76" s="339">
        <f>集計!AQ76</f>
        <v>0</v>
      </c>
      <c r="AR76" s="339">
        <f>集計!AR76</f>
        <v>0</v>
      </c>
      <c r="AS76" s="339">
        <f>集計!AS76</f>
        <v>0</v>
      </c>
      <c r="AT76" s="339">
        <f>集計!AT76</f>
        <v>0</v>
      </c>
      <c r="AU76" s="339">
        <f>集計!AU76</f>
        <v>0</v>
      </c>
      <c r="AV76" s="339">
        <f>集計!AV76</f>
        <v>0</v>
      </c>
      <c r="AW76" s="60">
        <f>集計!AW76</f>
        <v>0</v>
      </c>
      <c r="AX76" s="60">
        <f>集計!AX76</f>
        <v>0</v>
      </c>
      <c r="AY76" s="60">
        <f>集計!AY76</f>
        <v>0</v>
      </c>
      <c r="AZ76" s="60">
        <f>集計!AZ76</f>
        <v>0</v>
      </c>
      <c r="BA76" s="60">
        <f>集計!BA76</f>
        <v>0</v>
      </c>
      <c r="BB76" s="60">
        <f>集計!BB76</f>
        <v>0</v>
      </c>
      <c r="BC76" s="60">
        <f>集計!BC76</f>
        <v>0</v>
      </c>
      <c r="BD76" s="60">
        <f>集計!BD76</f>
        <v>0</v>
      </c>
    </row>
    <row r="77" spans="32:56">
      <c r="AF77" s="339">
        <f>集計!AF77</f>
        <v>0</v>
      </c>
      <c r="AG77" s="339">
        <f>集計!AG77</f>
        <v>0</v>
      </c>
      <c r="AH77" s="339">
        <f>集計!AH77</f>
        <v>0</v>
      </c>
      <c r="AI77" s="339">
        <f>集計!AI77</f>
        <v>0</v>
      </c>
      <c r="AJ77" s="339">
        <f>集計!AJ77</f>
        <v>76</v>
      </c>
      <c r="AK77" s="339">
        <f>集計!AK77</f>
        <v>0</v>
      </c>
      <c r="AL77" s="339">
        <f>集計!AL77</f>
        <v>0</v>
      </c>
      <c r="AM77" s="339">
        <f>集計!AM77</f>
        <v>0</v>
      </c>
      <c r="AN77" s="339">
        <f>集計!AN77</f>
        <v>0</v>
      </c>
      <c r="AO77" s="339">
        <f>集計!AO77</f>
        <v>0</v>
      </c>
      <c r="AP77" s="339">
        <f>集計!AP77</f>
        <v>0</v>
      </c>
      <c r="AQ77" s="339">
        <f>集計!AQ77</f>
        <v>0</v>
      </c>
      <c r="AR77" s="339">
        <f>集計!AR77</f>
        <v>0</v>
      </c>
      <c r="AS77" s="339">
        <f>集計!AS77</f>
        <v>0</v>
      </c>
      <c r="AT77" s="339">
        <f>集計!AT77</f>
        <v>0</v>
      </c>
      <c r="AU77" s="339">
        <f>集計!AU77</f>
        <v>0</v>
      </c>
      <c r="AV77" s="339">
        <f>集計!AV77</f>
        <v>0</v>
      </c>
      <c r="AW77" s="60">
        <f>集計!AW77</f>
        <v>0</v>
      </c>
      <c r="AX77" s="60">
        <f>集計!AX77</f>
        <v>0</v>
      </c>
      <c r="AY77" s="60">
        <f>集計!AY77</f>
        <v>0</v>
      </c>
      <c r="AZ77" s="60">
        <f>集計!AZ77</f>
        <v>0</v>
      </c>
      <c r="BA77" s="60">
        <f>集計!BA77</f>
        <v>0</v>
      </c>
      <c r="BB77" s="60">
        <f>集計!BB77</f>
        <v>0</v>
      </c>
      <c r="BC77" s="60">
        <f>集計!BC77</f>
        <v>0</v>
      </c>
      <c r="BD77" s="60">
        <f>集計!BD77</f>
        <v>0</v>
      </c>
    </row>
    <row r="78" spans="32:56">
      <c r="AF78" s="339">
        <f>集計!AF78</f>
        <v>0</v>
      </c>
      <c r="AG78" s="339">
        <f>集計!AG78</f>
        <v>0</v>
      </c>
      <c r="AH78" s="339">
        <f>集計!AH78</f>
        <v>0</v>
      </c>
      <c r="AI78" s="339">
        <f>集計!AI78</f>
        <v>0</v>
      </c>
      <c r="AJ78" s="339">
        <f>集計!AJ78</f>
        <v>77</v>
      </c>
      <c r="AK78" s="339">
        <f>集計!AK78</f>
        <v>0</v>
      </c>
      <c r="AL78" s="339">
        <f>集計!AL78</f>
        <v>0</v>
      </c>
      <c r="AM78" s="339">
        <f>集計!AM78</f>
        <v>0</v>
      </c>
      <c r="AN78" s="339">
        <f>集計!AN78</f>
        <v>0</v>
      </c>
      <c r="AO78" s="339">
        <f>集計!AO78</f>
        <v>0</v>
      </c>
      <c r="AP78" s="339">
        <f>集計!AP78</f>
        <v>0</v>
      </c>
      <c r="AQ78" s="339">
        <f>集計!AQ78</f>
        <v>0</v>
      </c>
      <c r="AR78" s="339">
        <f>集計!AR78</f>
        <v>0</v>
      </c>
      <c r="AS78" s="339">
        <f>集計!AS78</f>
        <v>0</v>
      </c>
      <c r="AT78" s="339">
        <f>集計!AT78</f>
        <v>0</v>
      </c>
      <c r="AU78" s="339">
        <f>集計!AU78</f>
        <v>0</v>
      </c>
      <c r="AV78" s="339">
        <f>集計!AV78</f>
        <v>0</v>
      </c>
      <c r="AW78" s="60">
        <f>集計!AW78</f>
        <v>0</v>
      </c>
      <c r="AX78" s="60">
        <f>集計!AX78</f>
        <v>0</v>
      </c>
      <c r="AY78" s="60">
        <f>集計!AY78</f>
        <v>0</v>
      </c>
      <c r="AZ78" s="60">
        <f>集計!AZ78</f>
        <v>0</v>
      </c>
      <c r="BA78" s="60">
        <f>集計!BA78</f>
        <v>0</v>
      </c>
      <c r="BB78" s="60">
        <f>集計!BB78</f>
        <v>0</v>
      </c>
      <c r="BC78" s="60">
        <f>集計!BC78</f>
        <v>0</v>
      </c>
      <c r="BD78" s="60">
        <f>集計!BD78</f>
        <v>0</v>
      </c>
    </row>
    <row r="79" spans="32:56">
      <c r="AF79" s="339">
        <f>集計!AF79</f>
        <v>0</v>
      </c>
      <c r="AG79" s="339">
        <f>集計!AG79</f>
        <v>0</v>
      </c>
      <c r="AH79" s="339">
        <f>集計!AH79</f>
        <v>0</v>
      </c>
      <c r="AI79" s="339">
        <f>集計!AI79</f>
        <v>0</v>
      </c>
      <c r="AJ79" s="339">
        <f>集計!AJ79</f>
        <v>78</v>
      </c>
      <c r="AK79" s="339">
        <f>集計!AK79</f>
        <v>0</v>
      </c>
      <c r="AL79" s="339">
        <f>集計!AL79</f>
        <v>0</v>
      </c>
      <c r="AM79" s="339">
        <f>集計!AM79</f>
        <v>0</v>
      </c>
      <c r="AN79" s="339">
        <f>集計!AN79</f>
        <v>0</v>
      </c>
      <c r="AO79" s="339">
        <f>集計!AO79</f>
        <v>0</v>
      </c>
      <c r="AP79" s="339">
        <f>集計!AP79</f>
        <v>0</v>
      </c>
      <c r="AQ79" s="339">
        <f>集計!AQ79</f>
        <v>0</v>
      </c>
      <c r="AR79" s="339">
        <f>集計!AR79</f>
        <v>0</v>
      </c>
      <c r="AS79" s="339">
        <f>集計!AS79</f>
        <v>0</v>
      </c>
      <c r="AT79" s="339">
        <f>集計!AT79</f>
        <v>0</v>
      </c>
      <c r="AU79" s="339">
        <f>集計!AU79</f>
        <v>0</v>
      </c>
      <c r="AV79" s="339">
        <f>集計!AV79</f>
        <v>0</v>
      </c>
      <c r="AW79" s="60">
        <f>集計!AW79</f>
        <v>0</v>
      </c>
      <c r="AX79" s="60">
        <f>集計!AX79</f>
        <v>0</v>
      </c>
      <c r="AY79" s="60">
        <f>集計!AY79</f>
        <v>0</v>
      </c>
      <c r="AZ79" s="60">
        <f>集計!AZ79</f>
        <v>0</v>
      </c>
      <c r="BA79" s="60">
        <f>集計!BA79</f>
        <v>0</v>
      </c>
      <c r="BB79" s="60">
        <f>集計!BB79</f>
        <v>0</v>
      </c>
      <c r="BC79" s="60">
        <f>集計!BC79</f>
        <v>0</v>
      </c>
      <c r="BD79" s="60">
        <f>集計!BD79</f>
        <v>0</v>
      </c>
    </row>
    <row r="80" spans="32:56">
      <c r="AF80" s="339">
        <f>集計!AF80</f>
        <v>0</v>
      </c>
      <c r="AG80" s="339">
        <f>集計!AG80</f>
        <v>0</v>
      </c>
      <c r="AH80" s="339">
        <f>集計!AH80</f>
        <v>0</v>
      </c>
      <c r="AI80" s="339">
        <f>集計!AI80</f>
        <v>0</v>
      </c>
      <c r="AJ80" s="339">
        <f>集計!AJ80</f>
        <v>79</v>
      </c>
      <c r="AK80" s="339">
        <f>集計!AK80</f>
        <v>0</v>
      </c>
      <c r="AL80" s="339">
        <f>集計!AL80</f>
        <v>0</v>
      </c>
      <c r="AM80" s="339">
        <f>集計!AM80</f>
        <v>0</v>
      </c>
      <c r="AN80" s="339">
        <f>集計!AN80</f>
        <v>0</v>
      </c>
      <c r="AO80" s="339">
        <f>集計!AO80</f>
        <v>0</v>
      </c>
      <c r="AP80" s="339">
        <f>集計!AP80</f>
        <v>0</v>
      </c>
      <c r="AQ80" s="339">
        <f>集計!AQ80</f>
        <v>0</v>
      </c>
      <c r="AR80" s="339">
        <f>集計!AR80</f>
        <v>0</v>
      </c>
      <c r="AS80" s="339">
        <f>集計!AS80</f>
        <v>0</v>
      </c>
      <c r="AT80" s="339">
        <f>集計!AT80</f>
        <v>0</v>
      </c>
      <c r="AU80" s="339">
        <f>集計!AU80</f>
        <v>0</v>
      </c>
      <c r="AV80" s="339">
        <f>集計!AV80</f>
        <v>0</v>
      </c>
      <c r="AW80" s="60">
        <f>集計!AW80</f>
        <v>0</v>
      </c>
      <c r="AX80" s="60">
        <f>集計!AX80</f>
        <v>0</v>
      </c>
      <c r="AY80" s="60">
        <f>集計!AY80</f>
        <v>0</v>
      </c>
      <c r="AZ80" s="60">
        <f>集計!AZ80</f>
        <v>0</v>
      </c>
      <c r="BA80" s="60">
        <f>集計!BA80</f>
        <v>0</v>
      </c>
      <c r="BB80" s="60">
        <f>集計!BB80</f>
        <v>0</v>
      </c>
      <c r="BC80" s="60">
        <f>集計!BC80</f>
        <v>0</v>
      </c>
      <c r="BD80" s="60">
        <f>集計!BD80</f>
        <v>0</v>
      </c>
    </row>
    <row r="81" spans="32:56">
      <c r="AF81" s="339">
        <f>集計!AF81</f>
        <v>0</v>
      </c>
      <c r="AG81" s="339">
        <f>集計!AG81</f>
        <v>0</v>
      </c>
      <c r="AH81" s="339">
        <f>集計!AH81</f>
        <v>0</v>
      </c>
      <c r="AI81" s="339">
        <f>集計!AI81</f>
        <v>0</v>
      </c>
      <c r="AJ81" s="339">
        <f>集計!AJ81</f>
        <v>80</v>
      </c>
      <c r="AK81" s="339">
        <f>集計!AK81</f>
        <v>0</v>
      </c>
      <c r="AL81" s="339">
        <f>集計!AL81</f>
        <v>0</v>
      </c>
      <c r="AM81" s="339">
        <f>集計!AM81</f>
        <v>0</v>
      </c>
      <c r="AN81" s="339">
        <f>集計!AN81</f>
        <v>0</v>
      </c>
      <c r="AO81" s="339">
        <f>集計!AO81</f>
        <v>0</v>
      </c>
      <c r="AP81" s="339">
        <f>集計!AP81</f>
        <v>0</v>
      </c>
      <c r="AQ81" s="339">
        <f>集計!AQ81</f>
        <v>0</v>
      </c>
      <c r="AR81" s="339">
        <f>集計!AR81</f>
        <v>0</v>
      </c>
      <c r="AS81" s="339">
        <f>集計!AS81</f>
        <v>0</v>
      </c>
      <c r="AT81" s="339">
        <f>集計!AT81</f>
        <v>0</v>
      </c>
      <c r="AU81" s="339">
        <f>集計!AU81</f>
        <v>0</v>
      </c>
      <c r="AV81" s="339">
        <f>集計!AV81</f>
        <v>0</v>
      </c>
      <c r="AW81" s="60">
        <f>集計!AW81</f>
        <v>0</v>
      </c>
      <c r="AX81" s="60">
        <f>集計!AX81</f>
        <v>0</v>
      </c>
      <c r="AY81" s="60">
        <f>集計!AY81</f>
        <v>0</v>
      </c>
      <c r="AZ81" s="60">
        <f>集計!AZ81</f>
        <v>0</v>
      </c>
      <c r="BA81" s="60">
        <f>集計!BA81</f>
        <v>0</v>
      </c>
      <c r="BB81" s="60">
        <f>集計!BB81</f>
        <v>0</v>
      </c>
      <c r="BC81" s="60">
        <f>集計!BC81</f>
        <v>0</v>
      </c>
      <c r="BD81" s="60">
        <f>集計!BD81</f>
        <v>0</v>
      </c>
    </row>
    <row r="82" spans="32:56">
      <c r="AF82" s="339">
        <f>集計!AF82</f>
        <v>0</v>
      </c>
      <c r="AG82" s="339">
        <f>集計!AG82</f>
        <v>0</v>
      </c>
      <c r="AH82" s="339">
        <f>集計!AH82</f>
        <v>0</v>
      </c>
      <c r="AI82" s="339">
        <f>集計!AI82</f>
        <v>0</v>
      </c>
      <c r="AJ82" s="339">
        <f>集計!AJ82</f>
        <v>81</v>
      </c>
      <c r="AK82" s="339">
        <f>集計!AK82</f>
        <v>0</v>
      </c>
      <c r="AL82" s="339">
        <f>集計!AL82</f>
        <v>0</v>
      </c>
      <c r="AM82" s="339">
        <f>集計!AM82</f>
        <v>0</v>
      </c>
      <c r="AN82" s="339">
        <f>集計!AN82</f>
        <v>0</v>
      </c>
      <c r="AO82" s="339">
        <f>集計!AO82</f>
        <v>0</v>
      </c>
      <c r="AP82" s="339">
        <f>集計!AP82</f>
        <v>0</v>
      </c>
      <c r="AQ82" s="339">
        <f>集計!AQ82</f>
        <v>0</v>
      </c>
      <c r="AR82" s="339">
        <f>集計!AR82</f>
        <v>0</v>
      </c>
      <c r="AS82" s="339">
        <f>集計!AS82</f>
        <v>0</v>
      </c>
      <c r="AT82" s="339">
        <f>集計!AT82</f>
        <v>0</v>
      </c>
      <c r="AU82" s="339">
        <f>集計!AU82</f>
        <v>0</v>
      </c>
      <c r="AV82" s="339">
        <f>集計!AV82</f>
        <v>0</v>
      </c>
      <c r="AW82" s="60">
        <f>集計!AW82</f>
        <v>0</v>
      </c>
      <c r="AX82" s="60">
        <f>集計!AX82</f>
        <v>0</v>
      </c>
      <c r="AY82" s="60">
        <f>集計!AY82</f>
        <v>0</v>
      </c>
      <c r="AZ82" s="60">
        <f>集計!AZ82</f>
        <v>0</v>
      </c>
      <c r="BA82" s="60">
        <f>集計!BA82</f>
        <v>0</v>
      </c>
      <c r="BB82" s="60">
        <f>集計!BB82</f>
        <v>0</v>
      </c>
      <c r="BC82" s="60">
        <f>集計!BC82</f>
        <v>0</v>
      </c>
      <c r="BD82" s="60">
        <f>集計!BD82</f>
        <v>0</v>
      </c>
    </row>
    <row r="83" spans="32:56">
      <c r="AF83" s="339">
        <f>集計!AF83</f>
        <v>0</v>
      </c>
      <c r="AG83" s="339">
        <f>集計!AG83</f>
        <v>0</v>
      </c>
      <c r="AH83" s="339">
        <f>集計!AH83</f>
        <v>0</v>
      </c>
      <c r="AI83" s="339">
        <f>集計!AI83</f>
        <v>0</v>
      </c>
      <c r="AJ83" s="339">
        <f>集計!AJ83</f>
        <v>82</v>
      </c>
      <c r="AK83" s="339">
        <f>集計!AK83</f>
        <v>0</v>
      </c>
      <c r="AL83" s="339">
        <f>集計!AL83</f>
        <v>0</v>
      </c>
      <c r="AM83" s="339">
        <f>集計!AM83</f>
        <v>0</v>
      </c>
      <c r="AN83" s="339">
        <f>集計!AN83</f>
        <v>0</v>
      </c>
      <c r="AO83" s="339">
        <f>集計!AO83</f>
        <v>0</v>
      </c>
      <c r="AP83" s="339">
        <f>集計!AP83</f>
        <v>0</v>
      </c>
      <c r="AQ83" s="339">
        <f>集計!AQ83</f>
        <v>0</v>
      </c>
      <c r="AR83" s="339">
        <f>集計!AR83</f>
        <v>0</v>
      </c>
      <c r="AS83" s="339">
        <f>集計!AS83</f>
        <v>0</v>
      </c>
      <c r="AT83" s="339">
        <f>集計!AT83</f>
        <v>0</v>
      </c>
      <c r="AU83" s="339">
        <f>集計!AU83</f>
        <v>0</v>
      </c>
      <c r="AV83" s="339">
        <f>集計!AV83</f>
        <v>0</v>
      </c>
      <c r="AW83" s="60">
        <f>集計!AW83</f>
        <v>0</v>
      </c>
      <c r="AX83" s="60">
        <f>集計!AX83</f>
        <v>0</v>
      </c>
      <c r="AY83" s="60">
        <f>集計!AY83</f>
        <v>0</v>
      </c>
      <c r="AZ83" s="60">
        <f>集計!AZ83</f>
        <v>0</v>
      </c>
      <c r="BA83" s="60">
        <f>集計!BA83</f>
        <v>0</v>
      </c>
      <c r="BB83" s="60">
        <f>集計!BB83</f>
        <v>0</v>
      </c>
      <c r="BC83" s="60">
        <f>集計!BC83</f>
        <v>0</v>
      </c>
      <c r="BD83" s="60">
        <f>集計!BD83</f>
        <v>0</v>
      </c>
    </row>
    <row r="84" spans="32:56">
      <c r="AF84" s="339">
        <f>集計!AF84</f>
        <v>0</v>
      </c>
      <c r="AG84" s="339">
        <f>集計!AG84</f>
        <v>0</v>
      </c>
      <c r="AH84" s="339">
        <f>集計!AH84</f>
        <v>0</v>
      </c>
      <c r="AI84" s="339">
        <f>集計!AI84</f>
        <v>0</v>
      </c>
      <c r="AJ84" s="339">
        <f>集計!AJ84</f>
        <v>83</v>
      </c>
      <c r="AK84" s="339">
        <f>集計!AK84</f>
        <v>0</v>
      </c>
      <c r="AL84" s="339">
        <f>集計!AL84</f>
        <v>0</v>
      </c>
      <c r="AM84" s="339">
        <f>集計!AM84</f>
        <v>0</v>
      </c>
      <c r="AN84" s="339">
        <f>集計!AN84</f>
        <v>0</v>
      </c>
      <c r="AO84" s="339">
        <f>集計!AO84</f>
        <v>0</v>
      </c>
      <c r="AP84" s="339">
        <f>集計!AP84</f>
        <v>0</v>
      </c>
      <c r="AQ84" s="339">
        <f>集計!AQ84</f>
        <v>0</v>
      </c>
      <c r="AR84" s="339">
        <f>集計!AR84</f>
        <v>0</v>
      </c>
      <c r="AS84" s="339">
        <f>集計!AS84</f>
        <v>0</v>
      </c>
      <c r="AT84" s="339">
        <f>集計!AT84</f>
        <v>0</v>
      </c>
      <c r="AU84" s="339">
        <f>集計!AU84</f>
        <v>0</v>
      </c>
      <c r="AV84" s="339">
        <f>集計!AV84</f>
        <v>0</v>
      </c>
      <c r="AW84" s="60">
        <f>集計!AW84</f>
        <v>0</v>
      </c>
      <c r="AX84" s="60">
        <f>集計!AX84</f>
        <v>0</v>
      </c>
      <c r="AY84" s="60">
        <f>集計!AY84</f>
        <v>0</v>
      </c>
      <c r="AZ84" s="60">
        <f>集計!AZ84</f>
        <v>0</v>
      </c>
      <c r="BA84" s="60">
        <f>集計!BA84</f>
        <v>0</v>
      </c>
      <c r="BB84" s="60">
        <f>集計!BB84</f>
        <v>0</v>
      </c>
      <c r="BC84" s="60">
        <f>集計!BC84</f>
        <v>0</v>
      </c>
      <c r="BD84" s="60">
        <f>集計!BD84</f>
        <v>0</v>
      </c>
    </row>
    <row r="85" spans="32:56">
      <c r="AF85" s="339">
        <f>集計!AF85</f>
        <v>0</v>
      </c>
      <c r="AG85" s="339">
        <f>集計!AG85</f>
        <v>0</v>
      </c>
      <c r="AH85" s="339">
        <f>集計!AH85</f>
        <v>0</v>
      </c>
      <c r="AI85" s="339">
        <f>集計!AI85</f>
        <v>0</v>
      </c>
      <c r="AJ85" s="339">
        <f>集計!AJ85</f>
        <v>84</v>
      </c>
      <c r="AK85" s="339">
        <f>集計!AK85</f>
        <v>0</v>
      </c>
      <c r="AL85" s="339">
        <f>集計!AL85</f>
        <v>0</v>
      </c>
      <c r="AM85" s="339">
        <f>集計!AM85</f>
        <v>0</v>
      </c>
      <c r="AN85" s="339">
        <f>集計!AN85</f>
        <v>0</v>
      </c>
      <c r="AO85" s="339">
        <f>集計!AO85</f>
        <v>0</v>
      </c>
      <c r="AP85" s="339">
        <f>集計!AP85</f>
        <v>0</v>
      </c>
      <c r="AQ85" s="339">
        <f>集計!AQ85</f>
        <v>0</v>
      </c>
      <c r="AR85" s="339">
        <f>集計!AR85</f>
        <v>0</v>
      </c>
      <c r="AS85" s="339">
        <f>集計!AS85</f>
        <v>0</v>
      </c>
      <c r="AT85" s="339">
        <f>集計!AT85</f>
        <v>0</v>
      </c>
      <c r="AU85" s="339">
        <f>集計!AU85</f>
        <v>0</v>
      </c>
      <c r="AV85" s="339">
        <f>集計!AV85</f>
        <v>0</v>
      </c>
      <c r="AW85" s="60">
        <f>集計!AW85</f>
        <v>0</v>
      </c>
      <c r="AX85" s="60">
        <f>集計!AX85</f>
        <v>0</v>
      </c>
      <c r="AY85" s="60">
        <f>集計!AY85</f>
        <v>0</v>
      </c>
      <c r="AZ85" s="60">
        <f>集計!AZ85</f>
        <v>0</v>
      </c>
      <c r="BA85" s="60">
        <f>集計!BA85</f>
        <v>0</v>
      </c>
      <c r="BB85" s="60">
        <f>集計!BB85</f>
        <v>0</v>
      </c>
      <c r="BC85" s="60">
        <f>集計!BC85</f>
        <v>0</v>
      </c>
      <c r="BD85" s="60">
        <f>集計!BD85</f>
        <v>0</v>
      </c>
    </row>
    <row r="86" spans="32:56">
      <c r="AF86" s="339">
        <f>集計!AF86</f>
        <v>0</v>
      </c>
      <c r="AG86" s="339">
        <f>集計!AG86</f>
        <v>0</v>
      </c>
      <c r="AH86" s="339">
        <f>集計!AH86</f>
        <v>0</v>
      </c>
      <c r="AI86" s="339">
        <f>集計!AI86</f>
        <v>0</v>
      </c>
      <c r="AJ86" s="339">
        <f>集計!AJ86</f>
        <v>85</v>
      </c>
      <c r="AK86" s="339">
        <f>集計!AK86</f>
        <v>0</v>
      </c>
      <c r="AL86" s="339">
        <f>集計!AL86</f>
        <v>0</v>
      </c>
      <c r="AM86" s="339">
        <f>集計!AM86</f>
        <v>0</v>
      </c>
      <c r="AN86" s="339">
        <f>集計!AN86</f>
        <v>0</v>
      </c>
      <c r="AO86" s="339">
        <f>集計!AO86</f>
        <v>0</v>
      </c>
      <c r="AP86" s="339">
        <f>集計!AP86</f>
        <v>0</v>
      </c>
      <c r="AQ86" s="339">
        <f>集計!AQ86</f>
        <v>0</v>
      </c>
      <c r="AR86" s="339">
        <f>集計!AR86</f>
        <v>0</v>
      </c>
      <c r="AS86" s="339">
        <f>集計!AS86</f>
        <v>0</v>
      </c>
      <c r="AT86" s="339">
        <f>集計!AT86</f>
        <v>0</v>
      </c>
      <c r="AU86" s="339">
        <f>集計!AU86</f>
        <v>0</v>
      </c>
      <c r="AV86" s="339">
        <f>集計!AV86</f>
        <v>0</v>
      </c>
      <c r="AW86" s="60">
        <f>集計!AW86</f>
        <v>0</v>
      </c>
      <c r="AX86" s="60">
        <f>集計!AX86</f>
        <v>0</v>
      </c>
      <c r="AY86" s="60">
        <f>集計!AY86</f>
        <v>0</v>
      </c>
      <c r="AZ86" s="60">
        <f>集計!AZ86</f>
        <v>0</v>
      </c>
      <c r="BA86" s="60">
        <f>集計!BA86</f>
        <v>0</v>
      </c>
      <c r="BB86" s="60">
        <f>集計!BB86</f>
        <v>0</v>
      </c>
      <c r="BC86" s="60">
        <f>集計!BC86</f>
        <v>0</v>
      </c>
      <c r="BD86" s="60">
        <f>集計!BD86</f>
        <v>0</v>
      </c>
    </row>
    <row r="87" spans="32:56">
      <c r="AF87" s="339">
        <f>集計!AF87</f>
        <v>0</v>
      </c>
      <c r="AG87" s="339">
        <f>集計!AG87</f>
        <v>0</v>
      </c>
      <c r="AH87" s="339">
        <f>集計!AH87</f>
        <v>0</v>
      </c>
      <c r="AI87" s="339">
        <f>集計!AI87</f>
        <v>0</v>
      </c>
      <c r="AJ87" s="339">
        <f>集計!AJ87</f>
        <v>86</v>
      </c>
      <c r="AK87" s="339">
        <f>集計!AK87</f>
        <v>0</v>
      </c>
      <c r="AL87" s="339">
        <f>集計!AL87</f>
        <v>0</v>
      </c>
      <c r="AM87" s="339">
        <f>集計!AM87</f>
        <v>0</v>
      </c>
      <c r="AN87" s="339">
        <f>集計!AN87</f>
        <v>0</v>
      </c>
      <c r="AO87" s="339">
        <f>集計!AO87</f>
        <v>0</v>
      </c>
      <c r="AP87" s="339">
        <f>集計!AP87</f>
        <v>0</v>
      </c>
      <c r="AQ87" s="339">
        <f>集計!AQ87</f>
        <v>0</v>
      </c>
      <c r="AR87" s="339">
        <f>集計!AR87</f>
        <v>0</v>
      </c>
      <c r="AS87" s="339">
        <f>集計!AS87</f>
        <v>0</v>
      </c>
      <c r="AT87" s="339">
        <f>集計!AT87</f>
        <v>0</v>
      </c>
      <c r="AU87" s="339">
        <f>集計!AU87</f>
        <v>0</v>
      </c>
      <c r="AV87" s="339">
        <f>集計!AV87</f>
        <v>0</v>
      </c>
      <c r="AW87" s="60">
        <f>集計!AW87</f>
        <v>0</v>
      </c>
      <c r="AX87" s="60">
        <f>集計!AX87</f>
        <v>0</v>
      </c>
      <c r="AY87" s="60">
        <f>集計!AY87</f>
        <v>0</v>
      </c>
      <c r="AZ87" s="60">
        <f>集計!AZ87</f>
        <v>0</v>
      </c>
      <c r="BA87" s="60">
        <f>集計!BA87</f>
        <v>0</v>
      </c>
      <c r="BB87" s="60">
        <f>集計!BB87</f>
        <v>0</v>
      </c>
      <c r="BC87" s="60">
        <f>集計!BC87</f>
        <v>0</v>
      </c>
      <c r="BD87" s="60">
        <f>集計!BD87</f>
        <v>0</v>
      </c>
    </row>
    <row r="88" spans="32:56">
      <c r="AF88" s="339">
        <f>集計!AF88</f>
        <v>0</v>
      </c>
      <c r="AG88" s="339">
        <f>集計!AG88</f>
        <v>0</v>
      </c>
      <c r="AH88" s="339">
        <f>集計!AH88</f>
        <v>0</v>
      </c>
      <c r="AI88" s="339">
        <f>集計!AI88</f>
        <v>0</v>
      </c>
      <c r="AJ88" s="339">
        <f>集計!AJ88</f>
        <v>87</v>
      </c>
      <c r="AK88" s="339">
        <f>集計!AK88</f>
        <v>0</v>
      </c>
      <c r="AL88" s="339">
        <f>集計!AL88</f>
        <v>0</v>
      </c>
      <c r="AM88" s="339">
        <f>集計!AM88</f>
        <v>0</v>
      </c>
      <c r="AN88" s="339">
        <f>集計!AN88</f>
        <v>0</v>
      </c>
      <c r="AO88" s="339">
        <f>集計!AO88</f>
        <v>0</v>
      </c>
      <c r="AP88" s="339">
        <f>集計!AP88</f>
        <v>0</v>
      </c>
      <c r="AQ88" s="339">
        <f>集計!AQ88</f>
        <v>0</v>
      </c>
      <c r="AR88" s="339">
        <f>集計!AR88</f>
        <v>0</v>
      </c>
      <c r="AS88" s="339">
        <f>集計!AS88</f>
        <v>0</v>
      </c>
      <c r="AT88" s="339">
        <f>集計!AT88</f>
        <v>0</v>
      </c>
      <c r="AU88" s="339">
        <f>集計!AU88</f>
        <v>0</v>
      </c>
      <c r="AV88" s="339">
        <f>集計!AV88</f>
        <v>0</v>
      </c>
      <c r="AW88" s="60">
        <f>集計!AW88</f>
        <v>0</v>
      </c>
      <c r="AX88" s="60">
        <f>集計!AX88</f>
        <v>0</v>
      </c>
      <c r="AY88" s="60">
        <f>集計!AY88</f>
        <v>0</v>
      </c>
      <c r="AZ88" s="60">
        <f>集計!AZ88</f>
        <v>0</v>
      </c>
      <c r="BA88" s="60">
        <f>集計!BA88</f>
        <v>0</v>
      </c>
      <c r="BB88" s="60">
        <f>集計!BB88</f>
        <v>0</v>
      </c>
      <c r="BC88" s="60">
        <f>集計!BC88</f>
        <v>0</v>
      </c>
      <c r="BD88" s="60">
        <f>集計!BD88</f>
        <v>0</v>
      </c>
    </row>
    <row r="89" spans="32:56">
      <c r="AF89" s="339">
        <f>集計!AF89</f>
        <v>0</v>
      </c>
      <c r="AG89" s="339">
        <f>集計!AG89</f>
        <v>0</v>
      </c>
      <c r="AH89" s="339">
        <f>集計!AH89</f>
        <v>0</v>
      </c>
      <c r="AI89" s="339">
        <f>集計!AI89</f>
        <v>0</v>
      </c>
      <c r="AJ89" s="339">
        <f>集計!AJ89</f>
        <v>88</v>
      </c>
      <c r="AK89" s="339">
        <f>集計!AK89</f>
        <v>0</v>
      </c>
      <c r="AL89" s="339">
        <f>集計!AL89</f>
        <v>0</v>
      </c>
      <c r="AM89" s="339">
        <f>集計!AM89</f>
        <v>0</v>
      </c>
      <c r="AN89" s="339">
        <f>集計!AN89</f>
        <v>0</v>
      </c>
      <c r="AO89" s="339">
        <f>集計!AO89</f>
        <v>0</v>
      </c>
      <c r="AP89" s="339">
        <f>集計!AP89</f>
        <v>0</v>
      </c>
      <c r="AQ89" s="339">
        <f>集計!AQ89</f>
        <v>0</v>
      </c>
      <c r="AR89" s="339">
        <f>集計!AR89</f>
        <v>0</v>
      </c>
      <c r="AS89" s="339">
        <f>集計!AS89</f>
        <v>0</v>
      </c>
      <c r="AT89" s="339">
        <f>集計!AT89</f>
        <v>0</v>
      </c>
      <c r="AU89" s="339">
        <f>集計!AU89</f>
        <v>0</v>
      </c>
      <c r="AV89" s="339">
        <f>集計!AV89</f>
        <v>0</v>
      </c>
      <c r="AW89" s="60">
        <f>集計!AW89</f>
        <v>0</v>
      </c>
      <c r="AX89" s="60">
        <f>集計!AX89</f>
        <v>0</v>
      </c>
      <c r="AY89" s="60">
        <f>集計!AY89</f>
        <v>0</v>
      </c>
      <c r="AZ89" s="60">
        <f>集計!AZ89</f>
        <v>0</v>
      </c>
      <c r="BA89" s="60">
        <f>集計!BA89</f>
        <v>0</v>
      </c>
      <c r="BB89" s="60">
        <f>集計!BB89</f>
        <v>0</v>
      </c>
      <c r="BC89" s="60">
        <f>集計!BC89</f>
        <v>0</v>
      </c>
      <c r="BD89" s="60">
        <f>集計!BD89</f>
        <v>0</v>
      </c>
    </row>
    <row r="90" spans="32:56">
      <c r="AF90" s="339">
        <f>集計!AF90</f>
        <v>0</v>
      </c>
      <c r="AG90" s="339">
        <f>集計!AG90</f>
        <v>0</v>
      </c>
      <c r="AH90" s="339">
        <f>集計!AH90</f>
        <v>0</v>
      </c>
      <c r="AI90" s="339">
        <f>集計!AI90</f>
        <v>0</v>
      </c>
      <c r="AJ90" s="339">
        <f>集計!AJ90</f>
        <v>89</v>
      </c>
      <c r="AK90" s="339">
        <f>集計!AK90</f>
        <v>0</v>
      </c>
      <c r="AL90" s="339">
        <f>集計!AL90</f>
        <v>0</v>
      </c>
      <c r="AM90" s="339">
        <f>集計!AM90</f>
        <v>0</v>
      </c>
      <c r="AN90" s="339">
        <f>集計!AN90</f>
        <v>0</v>
      </c>
      <c r="AO90" s="339">
        <f>集計!AO90</f>
        <v>0</v>
      </c>
      <c r="AP90" s="339">
        <f>集計!AP90</f>
        <v>0</v>
      </c>
      <c r="AQ90" s="339">
        <f>集計!AQ90</f>
        <v>0</v>
      </c>
      <c r="AR90" s="339">
        <f>集計!AR90</f>
        <v>0</v>
      </c>
      <c r="AS90" s="339">
        <f>集計!AS90</f>
        <v>0</v>
      </c>
      <c r="AT90" s="339">
        <f>集計!AT90</f>
        <v>0</v>
      </c>
      <c r="AU90" s="339">
        <f>集計!AU90</f>
        <v>0</v>
      </c>
      <c r="AV90" s="339">
        <f>集計!AV90</f>
        <v>0</v>
      </c>
      <c r="AW90" s="60">
        <f>集計!AW90</f>
        <v>0</v>
      </c>
      <c r="AX90" s="60">
        <f>集計!AX90</f>
        <v>0</v>
      </c>
      <c r="AY90" s="60">
        <f>集計!AY90</f>
        <v>0</v>
      </c>
      <c r="AZ90" s="60">
        <f>集計!AZ90</f>
        <v>0</v>
      </c>
      <c r="BA90" s="60">
        <f>集計!BA90</f>
        <v>0</v>
      </c>
      <c r="BB90" s="60">
        <f>集計!BB90</f>
        <v>0</v>
      </c>
      <c r="BC90" s="60">
        <f>集計!BC90</f>
        <v>0</v>
      </c>
      <c r="BD90" s="60">
        <f>集計!BD90</f>
        <v>0</v>
      </c>
    </row>
    <row r="91" spans="32:56">
      <c r="AF91" s="339">
        <f>集計!AF91</f>
        <v>0</v>
      </c>
      <c r="AG91" s="339">
        <f>集計!AG91</f>
        <v>0</v>
      </c>
      <c r="AH91" s="339">
        <f>集計!AH91</f>
        <v>0</v>
      </c>
      <c r="AI91" s="339">
        <f>集計!AI91</f>
        <v>0</v>
      </c>
      <c r="AJ91" s="339">
        <f>集計!AJ91</f>
        <v>90</v>
      </c>
      <c r="AK91" s="339">
        <f>集計!AK91</f>
        <v>0</v>
      </c>
      <c r="AL91" s="339">
        <f>集計!AL91</f>
        <v>0</v>
      </c>
      <c r="AM91" s="339">
        <f>集計!AM91</f>
        <v>0</v>
      </c>
      <c r="AN91" s="339">
        <f>集計!AN91</f>
        <v>0</v>
      </c>
      <c r="AO91" s="339">
        <f>集計!AO91</f>
        <v>0</v>
      </c>
      <c r="AP91" s="339">
        <f>集計!AP91</f>
        <v>0</v>
      </c>
      <c r="AQ91" s="339">
        <f>集計!AQ91</f>
        <v>0</v>
      </c>
      <c r="AR91" s="339">
        <f>集計!AR91</f>
        <v>0</v>
      </c>
      <c r="AS91" s="339">
        <f>集計!AS91</f>
        <v>0</v>
      </c>
      <c r="AT91" s="339">
        <f>集計!AT91</f>
        <v>0</v>
      </c>
      <c r="AU91" s="339">
        <f>集計!AU91</f>
        <v>0</v>
      </c>
      <c r="AV91" s="339">
        <f>集計!AV91</f>
        <v>0</v>
      </c>
      <c r="AW91" s="60">
        <f>集計!AW91</f>
        <v>0</v>
      </c>
      <c r="AX91" s="60">
        <f>集計!AX91</f>
        <v>0</v>
      </c>
      <c r="AY91" s="60">
        <f>集計!AY91</f>
        <v>0</v>
      </c>
      <c r="AZ91" s="60">
        <f>集計!AZ91</f>
        <v>0</v>
      </c>
      <c r="BA91" s="60">
        <f>集計!BA91</f>
        <v>0</v>
      </c>
      <c r="BB91" s="60">
        <f>集計!BB91</f>
        <v>0</v>
      </c>
      <c r="BC91" s="60">
        <f>集計!BC91</f>
        <v>0</v>
      </c>
      <c r="BD91" s="60">
        <f>集計!BD91</f>
        <v>0</v>
      </c>
    </row>
    <row r="92" spans="32:56">
      <c r="AF92" s="339">
        <f>集計!AF92</f>
        <v>0</v>
      </c>
      <c r="AG92" s="339">
        <f>集計!AG92</f>
        <v>0</v>
      </c>
      <c r="AH92" s="339">
        <f>集計!AH92</f>
        <v>0</v>
      </c>
      <c r="AI92" s="339">
        <f>集計!AI92</f>
        <v>0</v>
      </c>
      <c r="AJ92" s="339">
        <f>集計!AJ92</f>
        <v>91</v>
      </c>
      <c r="AK92" s="339">
        <f>集計!AK92</f>
        <v>0</v>
      </c>
      <c r="AL92" s="339">
        <f>集計!AL92</f>
        <v>0</v>
      </c>
      <c r="AM92" s="339">
        <f>集計!AM92</f>
        <v>0</v>
      </c>
      <c r="AN92" s="339">
        <f>集計!AN92</f>
        <v>0</v>
      </c>
      <c r="AO92" s="339">
        <f>集計!AO92</f>
        <v>0</v>
      </c>
      <c r="AP92" s="339">
        <f>集計!AP92</f>
        <v>0</v>
      </c>
      <c r="AQ92" s="339">
        <f>集計!AQ92</f>
        <v>0</v>
      </c>
      <c r="AR92" s="339">
        <f>集計!AR92</f>
        <v>0</v>
      </c>
      <c r="AS92" s="339">
        <f>集計!AS92</f>
        <v>0</v>
      </c>
      <c r="AT92" s="339">
        <f>集計!AT92</f>
        <v>0</v>
      </c>
      <c r="AU92" s="339">
        <f>集計!AU92</f>
        <v>0</v>
      </c>
      <c r="AV92" s="339">
        <f>集計!AV92</f>
        <v>0</v>
      </c>
      <c r="AW92" s="60">
        <f>集計!AW92</f>
        <v>0</v>
      </c>
      <c r="AX92" s="60">
        <f>集計!AX92</f>
        <v>0</v>
      </c>
      <c r="AY92" s="60">
        <f>集計!AY92</f>
        <v>0</v>
      </c>
      <c r="AZ92" s="60">
        <f>集計!AZ92</f>
        <v>0</v>
      </c>
      <c r="BA92" s="60">
        <f>集計!BA92</f>
        <v>0</v>
      </c>
      <c r="BB92" s="60">
        <f>集計!BB92</f>
        <v>0</v>
      </c>
      <c r="BC92" s="60">
        <f>集計!BC92</f>
        <v>0</v>
      </c>
      <c r="BD92" s="60">
        <f>集計!BD92</f>
        <v>0</v>
      </c>
    </row>
    <row r="93" spans="32:56">
      <c r="AF93" s="339">
        <f>集計!AF93</f>
        <v>0</v>
      </c>
      <c r="AG93" s="339">
        <f>集計!AG93</f>
        <v>0</v>
      </c>
      <c r="AH93" s="339">
        <f>集計!AH93</f>
        <v>0</v>
      </c>
      <c r="AI93" s="339">
        <f>集計!AI93</f>
        <v>0</v>
      </c>
      <c r="AJ93" s="339">
        <f>集計!AJ93</f>
        <v>92</v>
      </c>
      <c r="AK93" s="339">
        <f>集計!AK93</f>
        <v>0</v>
      </c>
      <c r="AL93" s="339">
        <f>集計!AL93</f>
        <v>0</v>
      </c>
      <c r="AM93" s="339">
        <f>集計!AM93</f>
        <v>0</v>
      </c>
      <c r="AN93" s="339">
        <f>集計!AN93</f>
        <v>0</v>
      </c>
      <c r="AO93" s="339">
        <f>集計!AO93</f>
        <v>0</v>
      </c>
      <c r="AP93" s="339">
        <f>集計!AP93</f>
        <v>0</v>
      </c>
      <c r="AQ93" s="339">
        <f>集計!AQ93</f>
        <v>0</v>
      </c>
      <c r="AR93" s="339">
        <f>集計!AR93</f>
        <v>0</v>
      </c>
      <c r="AS93" s="339">
        <f>集計!AS93</f>
        <v>0</v>
      </c>
      <c r="AT93" s="339">
        <f>集計!AT93</f>
        <v>0</v>
      </c>
      <c r="AU93" s="339">
        <f>集計!AU93</f>
        <v>0</v>
      </c>
      <c r="AV93" s="339">
        <f>集計!AV93</f>
        <v>0</v>
      </c>
      <c r="AW93" s="60">
        <f>集計!AW93</f>
        <v>0</v>
      </c>
      <c r="AX93" s="60">
        <f>集計!AX93</f>
        <v>0</v>
      </c>
      <c r="AY93" s="60">
        <f>集計!AY93</f>
        <v>0</v>
      </c>
      <c r="AZ93" s="60">
        <f>集計!AZ93</f>
        <v>0</v>
      </c>
      <c r="BA93" s="60">
        <f>集計!BA93</f>
        <v>0</v>
      </c>
      <c r="BB93" s="60">
        <f>集計!BB93</f>
        <v>0</v>
      </c>
      <c r="BC93" s="60">
        <f>集計!BC93</f>
        <v>0</v>
      </c>
      <c r="BD93" s="60">
        <f>集計!BD93</f>
        <v>0</v>
      </c>
    </row>
    <row r="94" spans="32:56">
      <c r="AF94" s="339">
        <f>集計!AF94</f>
        <v>0</v>
      </c>
      <c r="AG94" s="339">
        <f>集計!AG94</f>
        <v>0</v>
      </c>
      <c r="AH94" s="339">
        <f>集計!AH94</f>
        <v>0</v>
      </c>
      <c r="AI94" s="339">
        <f>集計!AI94</f>
        <v>0</v>
      </c>
      <c r="AJ94" s="339">
        <f>集計!AJ94</f>
        <v>93</v>
      </c>
      <c r="AK94" s="339">
        <f>集計!AK94</f>
        <v>0</v>
      </c>
      <c r="AL94" s="339">
        <f>集計!AL94</f>
        <v>0</v>
      </c>
      <c r="AM94" s="339">
        <f>集計!AM94</f>
        <v>0</v>
      </c>
      <c r="AN94" s="339">
        <f>集計!AN94</f>
        <v>0</v>
      </c>
      <c r="AO94" s="339">
        <f>集計!AO94</f>
        <v>0</v>
      </c>
      <c r="AP94" s="339">
        <f>集計!AP94</f>
        <v>0</v>
      </c>
      <c r="AQ94" s="339">
        <f>集計!AQ94</f>
        <v>0</v>
      </c>
      <c r="AR94" s="339">
        <f>集計!AR94</f>
        <v>0</v>
      </c>
      <c r="AS94" s="339">
        <f>集計!AS94</f>
        <v>0</v>
      </c>
      <c r="AT94" s="339">
        <f>集計!AT94</f>
        <v>0</v>
      </c>
      <c r="AU94" s="339">
        <f>集計!AU94</f>
        <v>0</v>
      </c>
      <c r="AV94" s="339">
        <f>集計!AV94</f>
        <v>0</v>
      </c>
      <c r="AW94" s="60">
        <f>集計!AW94</f>
        <v>0</v>
      </c>
      <c r="AX94" s="60">
        <f>集計!AX94</f>
        <v>0</v>
      </c>
      <c r="AY94" s="60">
        <f>集計!AY94</f>
        <v>0</v>
      </c>
      <c r="AZ94" s="60">
        <f>集計!AZ94</f>
        <v>0</v>
      </c>
      <c r="BA94" s="60">
        <f>集計!BA94</f>
        <v>0</v>
      </c>
      <c r="BB94" s="60">
        <f>集計!BB94</f>
        <v>0</v>
      </c>
      <c r="BC94" s="60">
        <f>集計!BC94</f>
        <v>0</v>
      </c>
      <c r="BD94" s="60">
        <f>集計!BD94</f>
        <v>0</v>
      </c>
    </row>
    <row r="95" spans="32:56">
      <c r="AF95" s="339">
        <f>集計!AF95</f>
        <v>0</v>
      </c>
      <c r="AG95" s="339">
        <f>集計!AG95</f>
        <v>0</v>
      </c>
      <c r="AH95" s="339">
        <f>集計!AH95</f>
        <v>0</v>
      </c>
      <c r="AI95" s="339">
        <f>集計!AI95</f>
        <v>0</v>
      </c>
      <c r="AJ95" s="339">
        <f>集計!AJ95</f>
        <v>94</v>
      </c>
      <c r="AK95" s="339">
        <f>集計!AK95</f>
        <v>0</v>
      </c>
      <c r="AL95" s="339">
        <f>集計!AL95</f>
        <v>0</v>
      </c>
      <c r="AM95" s="339">
        <f>集計!AM95</f>
        <v>0</v>
      </c>
      <c r="AN95" s="339">
        <f>集計!AN95</f>
        <v>0</v>
      </c>
      <c r="AO95" s="339">
        <f>集計!AO95</f>
        <v>0</v>
      </c>
      <c r="AP95" s="339">
        <f>集計!AP95</f>
        <v>0</v>
      </c>
      <c r="AQ95" s="339">
        <f>集計!AQ95</f>
        <v>0</v>
      </c>
      <c r="AR95" s="339">
        <f>集計!AR95</f>
        <v>0</v>
      </c>
      <c r="AS95" s="339">
        <f>集計!AS95</f>
        <v>0</v>
      </c>
      <c r="AT95" s="339">
        <f>集計!AT95</f>
        <v>0</v>
      </c>
      <c r="AU95" s="339">
        <f>集計!AU95</f>
        <v>0</v>
      </c>
      <c r="AV95" s="339">
        <f>集計!AV95</f>
        <v>0</v>
      </c>
      <c r="AW95" s="60">
        <f>集計!AW95</f>
        <v>0</v>
      </c>
      <c r="AX95" s="60">
        <f>集計!AX95</f>
        <v>0</v>
      </c>
      <c r="AY95" s="60">
        <f>集計!AY95</f>
        <v>0</v>
      </c>
      <c r="AZ95" s="60">
        <f>集計!AZ95</f>
        <v>0</v>
      </c>
      <c r="BA95" s="60">
        <f>集計!BA95</f>
        <v>0</v>
      </c>
      <c r="BB95" s="60">
        <f>集計!BB95</f>
        <v>0</v>
      </c>
      <c r="BC95" s="60">
        <f>集計!BC95</f>
        <v>0</v>
      </c>
      <c r="BD95" s="60">
        <f>集計!BD95</f>
        <v>0</v>
      </c>
    </row>
    <row r="96" spans="32:56">
      <c r="AF96" s="339">
        <f>集計!AF96</f>
        <v>0</v>
      </c>
      <c r="AG96" s="339">
        <f>集計!AG96</f>
        <v>0</v>
      </c>
      <c r="AH96" s="339">
        <f>集計!AH96</f>
        <v>0</v>
      </c>
      <c r="AI96" s="339">
        <f>集計!AI96</f>
        <v>0</v>
      </c>
      <c r="AJ96" s="339">
        <f>集計!AJ96</f>
        <v>95</v>
      </c>
      <c r="AK96" s="339">
        <f>集計!AK96</f>
        <v>0</v>
      </c>
      <c r="AL96" s="339">
        <f>集計!AL96</f>
        <v>0</v>
      </c>
      <c r="AM96" s="339">
        <f>集計!AM96</f>
        <v>0</v>
      </c>
      <c r="AN96" s="339">
        <f>集計!AN96</f>
        <v>0</v>
      </c>
      <c r="AO96" s="339">
        <f>集計!AO96</f>
        <v>0</v>
      </c>
      <c r="AP96" s="339">
        <f>集計!AP96</f>
        <v>0</v>
      </c>
      <c r="AQ96" s="339">
        <f>集計!AQ96</f>
        <v>0</v>
      </c>
      <c r="AR96" s="339">
        <f>集計!AR96</f>
        <v>0</v>
      </c>
      <c r="AS96" s="339">
        <f>集計!AS96</f>
        <v>0</v>
      </c>
      <c r="AT96" s="339">
        <f>集計!AT96</f>
        <v>0</v>
      </c>
      <c r="AU96" s="339">
        <f>集計!AU96</f>
        <v>0</v>
      </c>
      <c r="AV96" s="339">
        <f>集計!AV96</f>
        <v>0</v>
      </c>
      <c r="AW96" s="60">
        <f>集計!AW96</f>
        <v>0</v>
      </c>
      <c r="AX96" s="60">
        <f>集計!AX96</f>
        <v>0</v>
      </c>
      <c r="AY96" s="60">
        <f>集計!AY96</f>
        <v>0</v>
      </c>
      <c r="AZ96" s="60">
        <f>集計!AZ96</f>
        <v>0</v>
      </c>
      <c r="BA96" s="60">
        <f>集計!BA96</f>
        <v>0</v>
      </c>
      <c r="BB96" s="60">
        <f>集計!BB96</f>
        <v>0</v>
      </c>
      <c r="BC96" s="60">
        <f>集計!BC96</f>
        <v>0</v>
      </c>
      <c r="BD96" s="60">
        <f>集計!BD96</f>
        <v>0</v>
      </c>
    </row>
    <row r="97" spans="32:56">
      <c r="AF97" s="339">
        <f>集計!AF97</f>
        <v>0</v>
      </c>
      <c r="AG97" s="339">
        <f>集計!AG97</f>
        <v>0</v>
      </c>
      <c r="AH97" s="339">
        <f>集計!AH97</f>
        <v>0</v>
      </c>
      <c r="AI97" s="339">
        <f>集計!AI97</f>
        <v>0</v>
      </c>
      <c r="AJ97" s="339">
        <f>集計!AJ97</f>
        <v>96</v>
      </c>
      <c r="AK97" s="339">
        <f>集計!AK97</f>
        <v>0</v>
      </c>
      <c r="AL97" s="339">
        <f>集計!AL97</f>
        <v>0</v>
      </c>
      <c r="AM97" s="339">
        <f>集計!AM97</f>
        <v>0</v>
      </c>
      <c r="AN97" s="339">
        <f>集計!AN97</f>
        <v>0</v>
      </c>
      <c r="AO97" s="339">
        <f>集計!AO97</f>
        <v>0</v>
      </c>
      <c r="AP97" s="339">
        <f>集計!AP97</f>
        <v>0</v>
      </c>
      <c r="AQ97" s="339">
        <f>集計!AQ97</f>
        <v>0</v>
      </c>
      <c r="AR97" s="339">
        <f>集計!AR97</f>
        <v>0</v>
      </c>
      <c r="AS97" s="339">
        <f>集計!AS97</f>
        <v>0</v>
      </c>
      <c r="AT97" s="339">
        <f>集計!AT97</f>
        <v>0</v>
      </c>
      <c r="AU97" s="339">
        <f>集計!AU97</f>
        <v>0</v>
      </c>
      <c r="AV97" s="339">
        <f>集計!AV97</f>
        <v>0</v>
      </c>
      <c r="AW97" s="60">
        <f>集計!AW97</f>
        <v>0</v>
      </c>
      <c r="AX97" s="60">
        <f>集計!AX97</f>
        <v>0</v>
      </c>
      <c r="AY97" s="60">
        <f>集計!AY97</f>
        <v>0</v>
      </c>
      <c r="AZ97" s="60">
        <f>集計!AZ97</f>
        <v>0</v>
      </c>
      <c r="BA97" s="60">
        <f>集計!BA97</f>
        <v>0</v>
      </c>
      <c r="BB97" s="60">
        <f>集計!BB97</f>
        <v>0</v>
      </c>
      <c r="BC97" s="60">
        <f>集計!BC97</f>
        <v>0</v>
      </c>
      <c r="BD97" s="60">
        <f>集計!BD97</f>
        <v>0</v>
      </c>
    </row>
    <row r="98" spans="32:56">
      <c r="AF98" s="339">
        <f>集計!AF98</f>
        <v>0</v>
      </c>
      <c r="AG98" s="339">
        <f>集計!AG98</f>
        <v>0</v>
      </c>
      <c r="AH98" s="339">
        <f>集計!AH98</f>
        <v>0</v>
      </c>
      <c r="AI98" s="339">
        <f>集計!AI98</f>
        <v>0</v>
      </c>
      <c r="AJ98" s="339">
        <f>集計!AJ98</f>
        <v>97</v>
      </c>
      <c r="AK98" s="339">
        <f>集計!AK98</f>
        <v>0</v>
      </c>
      <c r="AL98" s="339">
        <f>集計!AL98</f>
        <v>0</v>
      </c>
      <c r="AM98" s="339">
        <f>集計!AM98</f>
        <v>0</v>
      </c>
      <c r="AN98" s="339">
        <f>集計!AN98</f>
        <v>0</v>
      </c>
      <c r="AO98" s="339">
        <f>集計!AO98</f>
        <v>0</v>
      </c>
      <c r="AP98" s="339">
        <f>集計!AP98</f>
        <v>0</v>
      </c>
      <c r="AQ98" s="339">
        <f>集計!AQ98</f>
        <v>0</v>
      </c>
      <c r="AR98" s="339">
        <f>集計!AR98</f>
        <v>0</v>
      </c>
      <c r="AS98" s="339">
        <f>集計!AS98</f>
        <v>0</v>
      </c>
      <c r="AT98" s="339">
        <f>集計!AT98</f>
        <v>0</v>
      </c>
      <c r="AU98" s="339">
        <f>集計!AU98</f>
        <v>0</v>
      </c>
      <c r="AV98" s="339">
        <f>集計!AV98</f>
        <v>0</v>
      </c>
      <c r="AW98" s="60">
        <f>集計!AW98</f>
        <v>0</v>
      </c>
      <c r="AX98" s="60">
        <f>集計!AX98</f>
        <v>0</v>
      </c>
      <c r="AY98" s="60">
        <f>集計!AY98</f>
        <v>0</v>
      </c>
      <c r="AZ98" s="60">
        <f>集計!AZ98</f>
        <v>0</v>
      </c>
      <c r="BA98" s="60">
        <f>集計!BA98</f>
        <v>0</v>
      </c>
      <c r="BB98" s="60">
        <f>集計!BB98</f>
        <v>0</v>
      </c>
      <c r="BC98" s="60">
        <f>集計!BC98</f>
        <v>0</v>
      </c>
      <c r="BD98" s="60">
        <f>集計!BD98</f>
        <v>0</v>
      </c>
    </row>
    <row r="99" spans="32:56">
      <c r="AF99" s="339">
        <f>集計!AF99</f>
        <v>0</v>
      </c>
      <c r="AG99" s="339">
        <f>集計!AG99</f>
        <v>0</v>
      </c>
      <c r="AH99" s="339">
        <f>集計!AH99</f>
        <v>0</v>
      </c>
      <c r="AI99" s="339">
        <f>集計!AI99</f>
        <v>0</v>
      </c>
      <c r="AJ99" s="339">
        <f>集計!AJ99</f>
        <v>98</v>
      </c>
      <c r="AK99" s="339">
        <f>集計!AK99</f>
        <v>0</v>
      </c>
      <c r="AL99" s="339">
        <f>集計!AL99</f>
        <v>0</v>
      </c>
      <c r="AM99" s="339">
        <f>集計!AM99</f>
        <v>0</v>
      </c>
      <c r="AN99" s="339">
        <f>集計!AN99</f>
        <v>0</v>
      </c>
      <c r="AO99" s="339">
        <f>集計!AO99</f>
        <v>0</v>
      </c>
      <c r="AP99" s="339">
        <f>集計!AP99</f>
        <v>0</v>
      </c>
      <c r="AQ99" s="339">
        <f>集計!AQ99</f>
        <v>0</v>
      </c>
      <c r="AR99" s="339">
        <f>集計!AR99</f>
        <v>0</v>
      </c>
      <c r="AS99" s="339">
        <f>集計!AS99</f>
        <v>0</v>
      </c>
      <c r="AT99" s="339">
        <f>集計!AT99</f>
        <v>0</v>
      </c>
      <c r="AU99" s="339">
        <f>集計!AU99</f>
        <v>0</v>
      </c>
      <c r="AV99" s="339">
        <f>集計!AV99</f>
        <v>0</v>
      </c>
      <c r="AW99" s="60">
        <f>集計!AW99</f>
        <v>0</v>
      </c>
      <c r="AX99" s="60">
        <f>集計!AX99</f>
        <v>0</v>
      </c>
      <c r="AY99" s="60">
        <f>集計!AY99</f>
        <v>0</v>
      </c>
      <c r="AZ99" s="60">
        <f>集計!AZ99</f>
        <v>0</v>
      </c>
      <c r="BA99" s="60">
        <f>集計!BA99</f>
        <v>0</v>
      </c>
      <c r="BB99" s="60">
        <f>集計!BB99</f>
        <v>0</v>
      </c>
      <c r="BC99" s="60">
        <f>集計!BC99</f>
        <v>0</v>
      </c>
      <c r="BD99" s="60">
        <f>集計!BD99</f>
        <v>0</v>
      </c>
    </row>
    <row r="100" spans="32:56">
      <c r="AF100" s="339">
        <f>集計!AF100</f>
        <v>0</v>
      </c>
      <c r="AG100" s="339">
        <f>集計!AG100</f>
        <v>0</v>
      </c>
      <c r="AH100" s="339">
        <f>集計!AH100</f>
        <v>0</v>
      </c>
      <c r="AI100" s="339">
        <f>集計!AI100</f>
        <v>0</v>
      </c>
      <c r="AJ100" s="339">
        <f>集計!AJ100</f>
        <v>99</v>
      </c>
      <c r="AK100" s="339">
        <f>集計!AK100</f>
        <v>0</v>
      </c>
      <c r="AL100" s="339">
        <f>集計!AL100</f>
        <v>0</v>
      </c>
      <c r="AM100" s="339">
        <f>集計!AM100</f>
        <v>0</v>
      </c>
      <c r="AN100" s="339">
        <f>集計!AN100</f>
        <v>0</v>
      </c>
      <c r="AO100" s="339">
        <f>集計!AO100</f>
        <v>0</v>
      </c>
      <c r="AP100" s="339">
        <f>集計!AP100</f>
        <v>0</v>
      </c>
      <c r="AQ100" s="339">
        <f>集計!AQ100</f>
        <v>0</v>
      </c>
      <c r="AR100" s="339">
        <f>集計!AR100</f>
        <v>0</v>
      </c>
      <c r="AS100" s="339">
        <f>集計!AS100</f>
        <v>0</v>
      </c>
      <c r="AT100" s="339">
        <f>集計!AT100</f>
        <v>0</v>
      </c>
      <c r="AU100" s="339">
        <f>集計!AU100</f>
        <v>0</v>
      </c>
      <c r="AV100" s="339">
        <f>集計!AV100</f>
        <v>0</v>
      </c>
      <c r="AW100" s="60">
        <f>集計!AW100</f>
        <v>0</v>
      </c>
      <c r="AX100" s="60">
        <f>集計!AX100</f>
        <v>0</v>
      </c>
      <c r="AY100" s="60">
        <f>集計!AY100</f>
        <v>0</v>
      </c>
      <c r="AZ100" s="60">
        <f>集計!AZ100</f>
        <v>0</v>
      </c>
      <c r="BA100" s="60">
        <f>集計!BA100</f>
        <v>0</v>
      </c>
      <c r="BB100" s="60">
        <f>集計!BB100</f>
        <v>0</v>
      </c>
      <c r="BC100" s="60">
        <f>集計!BC100</f>
        <v>0</v>
      </c>
      <c r="BD100" s="60">
        <f>集計!BD100</f>
        <v>0</v>
      </c>
    </row>
    <row r="101" spans="32:56">
      <c r="AF101" s="339">
        <f>集計!AF101</f>
        <v>0</v>
      </c>
      <c r="AG101" s="339">
        <f>集計!AG101</f>
        <v>0</v>
      </c>
      <c r="AH101" s="339">
        <f>集計!AH101</f>
        <v>0</v>
      </c>
      <c r="AI101" s="339">
        <f>集計!AI101</f>
        <v>0</v>
      </c>
      <c r="AJ101" s="339">
        <f>集計!AJ101</f>
        <v>100</v>
      </c>
      <c r="AK101" s="339">
        <f>集計!AK101</f>
        <v>0</v>
      </c>
      <c r="AL101" s="339">
        <f>集計!AL101</f>
        <v>0</v>
      </c>
      <c r="AM101" s="339">
        <f>集計!AM101</f>
        <v>0</v>
      </c>
      <c r="AN101" s="339">
        <f>集計!AN101</f>
        <v>0</v>
      </c>
      <c r="AO101" s="339">
        <f>集計!AO101</f>
        <v>0</v>
      </c>
      <c r="AP101" s="339">
        <f>集計!AP101</f>
        <v>0</v>
      </c>
      <c r="AQ101" s="339">
        <f>集計!AQ101</f>
        <v>0</v>
      </c>
      <c r="AR101" s="339">
        <f>集計!AR101</f>
        <v>0</v>
      </c>
      <c r="AS101" s="339">
        <f>集計!AS101</f>
        <v>0</v>
      </c>
      <c r="AT101" s="339">
        <f>集計!AT101</f>
        <v>0</v>
      </c>
      <c r="AU101" s="339">
        <f>集計!AU101</f>
        <v>0</v>
      </c>
      <c r="AV101" s="339">
        <f>集計!AV101</f>
        <v>0</v>
      </c>
      <c r="AW101" s="60">
        <f>集計!AW101</f>
        <v>0</v>
      </c>
      <c r="AX101" s="60">
        <f>集計!AX101</f>
        <v>0</v>
      </c>
      <c r="AY101" s="60">
        <f>集計!AY101</f>
        <v>0</v>
      </c>
      <c r="AZ101" s="60">
        <f>集計!AZ101</f>
        <v>0</v>
      </c>
      <c r="BA101" s="60">
        <f>集計!BA101</f>
        <v>0</v>
      </c>
      <c r="BB101" s="60">
        <f>集計!BB101</f>
        <v>0</v>
      </c>
      <c r="BC101" s="60">
        <f>集計!BC101</f>
        <v>0</v>
      </c>
      <c r="BD101" s="60">
        <f>集計!BD101</f>
        <v>0</v>
      </c>
    </row>
    <row r="102" spans="32:56">
      <c r="AF102" s="339">
        <f>集計!AF102</f>
        <v>0</v>
      </c>
      <c r="AG102" s="339">
        <f>集計!AG102</f>
        <v>0</v>
      </c>
      <c r="AH102" s="339">
        <f>集計!AH102</f>
        <v>0</v>
      </c>
      <c r="AI102" s="339">
        <f>集計!AI102</f>
        <v>0</v>
      </c>
      <c r="AJ102" s="339">
        <f>集計!AJ102</f>
        <v>0</v>
      </c>
      <c r="AK102" s="339">
        <f>集計!AK102</f>
        <v>0</v>
      </c>
      <c r="AL102" s="339">
        <f>集計!AL102</f>
        <v>0</v>
      </c>
      <c r="AM102" s="339">
        <f>集計!AM102</f>
        <v>0</v>
      </c>
      <c r="AN102" s="339">
        <f>集計!AN102</f>
        <v>0</v>
      </c>
      <c r="AO102" s="339">
        <f>集計!AO102</f>
        <v>0</v>
      </c>
      <c r="AP102" s="339">
        <f>集計!AP102</f>
        <v>0</v>
      </c>
      <c r="AQ102" s="339">
        <f>集計!AQ102</f>
        <v>0</v>
      </c>
      <c r="AR102" s="339">
        <f>集計!AR102</f>
        <v>0</v>
      </c>
      <c r="AS102" s="339">
        <f>集計!AS102</f>
        <v>0</v>
      </c>
      <c r="AT102" s="339">
        <f>集計!AT102</f>
        <v>0</v>
      </c>
      <c r="AU102" s="339">
        <f>集計!AU102</f>
        <v>0</v>
      </c>
      <c r="AV102" s="339">
        <f>集計!AV102</f>
        <v>0</v>
      </c>
      <c r="AW102" s="60">
        <f>集計!AW102</f>
        <v>0</v>
      </c>
      <c r="AX102" s="60">
        <f>集計!AX102</f>
        <v>0</v>
      </c>
      <c r="AY102" s="60">
        <f>集計!AY102</f>
        <v>0</v>
      </c>
      <c r="AZ102" s="60">
        <f>集計!AZ102</f>
        <v>0</v>
      </c>
      <c r="BA102" s="60">
        <f>集計!BA102</f>
        <v>0</v>
      </c>
      <c r="BB102" s="60">
        <f>集計!BB102</f>
        <v>0</v>
      </c>
      <c r="BC102" s="60">
        <f>集計!BC102</f>
        <v>0</v>
      </c>
      <c r="BD102" s="60">
        <f>集計!BD102</f>
        <v>0</v>
      </c>
    </row>
    <row r="103" spans="32:56">
      <c r="AF103" s="339">
        <f>集計!AF103</f>
        <v>0</v>
      </c>
      <c r="AG103" s="339">
        <f>集計!AG103</f>
        <v>0</v>
      </c>
      <c r="AH103" s="339">
        <f>集計!AH103</f>
        <v>0</v>
      </c>
      <c r="AI103" s="339">
        <f>集計!AI103</f>
        <v>0</v>
      </c>
      <c r="AJ103" s="339">
        <f>集計!AJ103</f>
        <v>0</v>
      </c>
      <c r="AK103" s="339">
        <f>集計!AK103</f>
        <v>0</v>
      </c>
      <c r="AL103" s="339">
        <f>集計!AL103</f>
        <v>0</v>
      </c>
      <c r="AM103" s="339">
        <f>集計!AM103</f>
        <v>0</v>
      </c>
      <c r="AN103" s="339">
        <f>集計!AN103</f>
        <v>0</v>
      </c>
      <c r="AO103" s="339">
        <f>集計!AO103</f>
        <v>0</v>
      </c>
      <c r="AP103" s="339">
        <f>集計!AP103</f>
        <v>0</v>
      </c>
      <c r="AQ103" s="339">
        <f>集計!AQ103</f>
        <v>0</v>
      </c>
      <c r="AR103" s="339">
        <f>集計!AR103</f>
        <v>0</v>
      </c>
      <c r="AS103" s="339">
        <f>集計!AS103</f>
        <v>0</v>
      </c>
      <c r="AT103" s="339">
        <f>集計!AT103</f>
        <v>0</v>
      </c>
      <c r="AU103" s="339">
        <f>集計!AU103</f>
        <v>0</v>
      </c>
      <c r="AV103" s="339">
        <f>集計!AV103</f>
        <v>0</v>
      </c>
      <c r="AW103" s="60">
        <f>集計!AW103</f>
        <v>0</v>
      </c>
      <c r="AX103" s="60">
        <f>集計!AX103</f>
        <v>0</v>
      </c>
      <c r="AY103" s="60">
        <f>集計!AY103</f>
        <v>0</v>
      </c>
      <c r="AZ103" s="60">
        <f>集計!AZ103</f>
        <v>0</v>
      </c>
      <c r="BA103" s="60">
        <f>集計!BA103</f>
        <v>0</v>
      </c>
      <c r="BB103" s="60">
        <f>集計!BB103</f>
        <v>0</v>
      </c>
      <c r="BC103" s="60">
        <f>集計!BC103</f>
        <v>0</v>
      </c>
      <c r="BD103" s="60">
        <f>集計!BD103</f>
        <v>0</v>
      </c>
    </row>
    <row r="104" spans="32:56">
      <c r="AF104" s="339">
        <f>集計!AF104</f>
        <v>0</v>
      </c>
      <c r="AG104" s="339">
        <f>集計!AG104</f>
        <v>0</v>
      </c>
      <c r="AH104" s="339">
        <f>集計!AH104</f>
        <v>0</v>
      </c>
      <c r="AI104" s="339">
        <f>集計!AI104</f>
        <v>0</v>
      </c>
      <c r="AJ104" s="339">
        <f>集計!AJ104</f>
        <v>0</v>
      </c>
      <c r="AK104" s="339">
        <f>集計!AK104</f>
        <v>0</v>
      </c>
      <c r="AL104" s="339">
        <f>集計!AL104</f>
        <v>0</v>
      </c>
      <c r="AM104" s="339">
        <f>集計!AM104</f>
        <v>0</v>
      </c>
      <c r="AN104" s="339">
        <f>集計!AN104</f>
        <v>0</v>
      </c>
      <c r="AO104" s="339">
        <f>集計!AO104</f>
        <v>0</v>
      </c>
      <c r="AP104" s="339">
        <f>集計!AP104</f>
        <v>0</v>
      </c>
      <c r="AQ104" s="339">
        <f>集計!AQ104</f>
        <v>0</v>
      </c>
      <c r="AR104" s="339">
        <f>集計!AR104</f>
        <v>0</v>
      </c>
      <c r="AS104" s="339">
        <f>集計!AS104</f>
        <v>0</v>
      </c>
      <c r="AT104" s="339">
        <f>集計!AT104</f>
        <v>0</v>
      </c>
      <c r="AU104" s="339">
        <f>集計!AU104</f>
        <v>0</v>
      </c>
      <c r="AV104" s="339">
        <f>集計!AV104</f>
        <v>0</v>
      </c>
      <c r="AW104" s="60">
        <f>集計!AW104</f>
        <v>0</v>
      </c>
      <c r="AX104" s="60">
        <f>集計!AX104</f>
        <v>0</v>
      </c>
      <c r="AY104" s="60">
        <f>集計!AY104</f>
        <v>0</v>
      </c>
      <c r="AZ104" s="60">
        <f>集計!AZ104</f>
        <v>0</v>
      </c>
      <c r="BA104" s="60">
        <f>集計!BA104</f>
        <v>0</v>
      </c>
      <c r="BB104" s="60">
        <f>集計!BB104</f>
        <v>0</v>
      </c>
      <c r="BC104" s="60">
        <f>集計!BC104</f>
        <v>0</v>
      </c>
      <c r="BD104" s="60">
        <f>集計!BD104</f>
        <v>0</v>
      </c>
    </row>
    <row r="105" spans="32:56">
      <c r="AF105" s="339">
        <f>集計!AF105</f>
        <v>0</v>
      </c>
      <c r="AG105" s="339">
        <f>集計!AG105</f>
        <v>0</v>
      </c>
      <c r="AH105" s="339">
        <f>集計!AH105</f>
        <v>0</v>
      </c>
      <c r="AI105" s="339">
        <f>集計!AI105</f>
        <v>0</v>
      </c>
      <c r="AJ105" s="339">
        <f>集計!AJ105</f>
        <v>0</v>
      </c>
      <c r="AK105" s="339">
        <f>集計!AK105</f>
        <v>0</v>
      </c>
      <c r="AL105" s="339">
        <f>集計!AL105</f>
        <v>0</v>
      </c>
      <c r="AM105" s="339">
        <f>集計!AM105</f>
        <v>0</v>
      </c>
      <c r="AN105" s="339">
        <f>集計!AN105</f>
        <v>0</v>
      </c>
      <c r="AO105" s="339">
        <f>集計!AO105</f>
        <v>0</v>
      </c>
      <c r="AP105" s="339">
        <f>集計!AP105</f>
        <v>0</v>
      </c>
      <c r="AQ105" s="339">
        <f>集計!AQ105</f>
        <v>0</v>
      </c>
      <c r="AR105" s="339">
        <f>集計!AR105</f>
        <v>0</v>
      </c>
      <c r="AS105" s="339">
        <f>集計!AS105</f>
        <v>0</v>
      </c>
      <c r="AT105" s="339">
        <f>集計!AT105</f>
        <v>0</v>
      </c>
      <c r="AU105" s="339">
        <f>集計!AU105</f>
        <v>0</v>
      </c>
      <c r="AV105" s="339">
        <f>集計!AV105</f>
        <v>0</v>
      </c>
      <c r="AW105" s="60">
        <f>集計!AW105</f>
        <v>0</v>
      </c>
      <c r="AX105" s="60">
        <f>集計!AX105</f>
        <v>0</v>
      </c>
      <c r="AY105" s="60">
        <f>集計!AY105</f>
        <v>0</v>
      </c>
      <c r="AZ105" s="60">
        <f>集計!AZ105</f>
        <v>0</v>
      </c>
      <c r="BA105" s="60">
        <f>集計!BA105</f>
        <v>0</v>
      </c>
      <c r="BB105" s="60">
        <f>集計!BB105</f>
        <v>0</v>
      </c>
      <c r="BC105" s="60">
        <f>集計!BC105</f>
        <v>0</v>
      </c>
      <c r="BD105" s="60">
        <f>集計!BD105</f>
        <v>0</v>
      </c>
    </row>
    <row r="106" spans="32:56">
      <c r="AF106" s="339">
        <f>集計!AF106</f>
        <v>0</v>
      </c>
      <c r="AG106" s="339">
        <f>集計!AG106</f>
        <v>0</v>
      </c>
      <c r="AH106" s="339">
        <f>集計!AH106</f>
        <v>0</v>
      </c>
      <c r="AI106" s="339">
        <f>集計!AI106</f>
        <v>0</v>
      </c>
      <c r="AJ106" s="339">
        <f>集計!AJ106</f>
        <v>0</v>
      </c>
      <c r="AK106" s="339">
        <f>集計!AK106</f>
        <v>0</v>
      </c>
      <c r="AL106" s="339">
        <f>集計!AL106</f>
        <v>0</v>
      </c>
      <c r="AM106" s="339">
        <f>集計!AM106</f>
        <v>0</v>
      </c>
      <c r="AN106" s="339">
        <f>集計!AN106</f>
        <v>0</v>
      </c>
      <c r="AO106" s="339">
        <f>集計!AO106</f>
        <v>0</v>
      </c>
      <c r="AP106" s="339">
        <f>集計!AP106</f>
        <v>0</v>
      </c>
      <c r="AQ106" s="339">
        <f>集計!AQ106</f>
        <v>0</v>
      </c>
      <c r="AR106" s="339">
        <f>集計!AR106</f>
        <v>0</v>
      </c>
      <c r="AS106" s="339">
        <f>集計!AS106</f>
        <v>0</v>
      </c>
      <c r="AT106" s="339">
        <f>集計!AT106</f>
        <v>0</v>
      </c>
      <c r="AU106" s="339">
        <f>集計!AU106</f>
        <v>0</v>
      </c>
      <c r="AV106" s="339">
        <f>集計!AV106</f>
        <v>0</v>
      </c>
      <c r="AW106" s="60">
        <f>集計!AW106</f>
        <v>0</v>
      </c>
      <c r="AX106" s="60">
        <f>集計!AX106</f>
        <v>0</v>
      </c>
      <c r="AY106" s="60">
        <f>集計!AY106</f>
        <v>0</v>
      </c>
      <c r="AZ106" s="60">
        <f>集計!AZ106</f>
        <v>0</v>
      </c>
      <c r="BA106" s="60">
        <f>集計!BA106</f>
        <v>0</v>
      </c>
      <c r="BB106" s="60">
        <f>集計!BB106</f>
        <v>0</v>
      </c>
      <c r="BC106" s="60">
        <f>集計!BC106</f>
        <v>0</v>
      </c>
      <c r="BD106" s="60">
        <f>集計!BD106</f>
        <v>0</v>
      </c>
    </row>
    <row r="107" spans="32:56">
      <c r="AF107" s="339">
        <f>集計!AF107</f>
        <v>0</v>
      </c>
      <c r="AG107" s="339">
        <f>集計!AG107</f>
        <v>0</v>
      </c>
      <c r="AH107" s="339">
        <f>集計!AH107</f>
        <v>0</v>
      </c>
      <c r="AI107" s="339">
        <f>集計!AI107</f>
        <v>0</v>
      </c>
      <c r="AJ107" s="339">
        <f>集計!AJ107</f>
        <v>0</v>
      </c>
      <c r="AK107" s="339">
        <f>集計!AK107</f>
        <v>0</v>
      </c>
      <c r="AL107" s="339">
        <f>集計!AL107</f>
        <v>0</v>
      </c>
      <c r="AM107" s="339">
        <f>集計!AM107</f>
        <v>0</v>
      </c>
      <c r="AN107" s="339">
        <f>集計!AN107</f>
        <v>0</v>
      </c>
      <c r="AO107" s="339">
        <f>集計!AO107</f>
        <v>0</v>
      </c>
      <c r="AP107" s="339">
        <f>集計!AP107</f>
        <v>0</v>
      </c>
      <c r="AQ107" s="339">
        <f>集計!AQ107</f>
        <v>0</v>
      </c>
      <c r="AR107" s="339">
        <f>集計!AR107</f>
        <v>0</v>
      </c>
      <c r="AS107" s="339">
        <f>集計!AS107</f>
        <v>0</v>
      </c>
      <c r="AT107" s="339">
        <f>集計!AT107</f>
        <v>0</v>
      </c>
      <c r="AU107" s="339">
        <f>集計!AU107</f>
        <v>0</v>
      </c>
      <c r="AV107" s="339">
        <f>集計!AV107</f>
        <v>0</v>
      </c>
      <c r="AW107" s="60">
        <f>集計!AW107</f>
        <v>0</v>
      </c>
      <c r="AX107" s="60">
        <f>集計!AX107</f>
        <v>0</v>
      </c>
      <c r="AY107" s="60">
        <f>集計!AY107</f>
        <v>0</v>
      </c>
      <c r="AZ107" s="60">
        <f>集計!AZ107</f>
        <v>0</v>
      </c>
      <c r="BA107" s="60">
        <f>集計!BA107</f>
        <v>0</v>
      </c>
      <c r="BB107" s="60">
        <f>集計!BB107</f>
        <v>0</v>
      </c>
      <c r="BC107" s="60">
        <f>集計!BC107</f>
        <v>0</v>
      </c>
      <c r="BD107" s="60">
        <f>集計!BD107</f>
        <v>0</v>
      </c>
    </row>
    <row r="108" spans="32:56">
      <c r="AF108" s="339">
        <f>集計!AF108</f>
        <v>0</v>
      </c>
      <c r="AG108" s="339">
        <f>集計!AG108</f>
        <v>0</v>
      </c>
      <c r="AH108" s="339">
        <f>集計!AH108</f>
        <v>0</v>
      </c>
      <c r="AI108" s="339">
        <f>集計!AI108</f>
        <v>0</v>
      </c>
      <c r="AJ108" s="339">
        <f>集計!AJ108</f>
        <v>0</v>
      </c>
      <c r="AK108" s="339">
        <f>集計!AK108</f>
        <v>0</v>
      </c>
      <c r="AL108" s="339">
        <f>集計!AL108</f>
        <v>0</v>
      </c>
      <c r="AM108" s="339">
        <f>集計!AM108</f>
        <v>0</v>
      </c>
      <c r="AN108" s="339">
        <f>集計!AN108</f>
        <v>0</v>
      </c>
      <c r="AO108" s="339">
        <f>集計!AO108</f>
        <v>0</v>
      </c>
      <c r="AP108" s="339">
        <f>集計!AP108</f>
        <v>0</v>
      </c>
      <c r="AQ108" s="339">
        <f>集計!AQ108</f>
        <v>0</v>
      </c>
      <c r="AR108" s="339">
        <f>集計!AR108</f>
        <v>0</v>
      </c>
      <c r="AS108" s="339">
        <f>集計!AS108</f>
        <v>0</v>
      </c>
      <c r="AT108" s="339">
        <f>集計!AT108</f>
        <v>0</v>
      </c>
      <c r="AU108" s="339">
        <f>集計!AU108</f>
        <v>0</v>
      </c>
      <c r="AV108" s="339">
        <f>集計!AV108</f>
        <v>0</v>
      </c>
      <c r="AW108" s="60">
        <f>集計!AW108</f>
        <v>0</v>
      </c>
      <c r="AX108" s="60">
        <f>集計!AX108</f>
        <v>0</v>
      </c>
      <c r="AY108" s="60">
        <f>集計!AY108</f>
        <v>0</v>
      </c>
      <c r="AZ108" s="60">
        <f>集計!AZ108</f>
        <v>0</v>
      </c>
      <c r="BA108" s="60">
        <f>集計!BA108</f>
        <v>0</v>
      </c>
      <c r="BB108" s="60">
        <f>集計!BB108</f>
        <v>0</v>
      </c>
      <c r="BC108" s="60">
        <f>集計!BC108</f>
        <v>0</v>
      </c>
      <c r="BD108" s="60">
        <f>集計!BD108</f>
        <v>0</v>
      </c>
    </row>
    <row r="109" spans="32:56">
      <c r="AF109" s="339">
        <f>集計!AF109</f>
        <v>0</v>
      </c>
      <c r="AG109" s="339">
        <f>集計!AG109</f>
        <v>0</v>
      </c>
      <c r="AH109" s="339">
        <f>集計!AH109</f>
        <v>0</v>
      </c>
      <c r="AI109" s="339">
        <f>集計!AI109</f>
        <v>0</v>
      </c>
      <c r="AJ109" s="339">
        <f>集計!AJ109</f>
        <v>0</v>
      </c>
      <c r="AK109" s="339">
        <f>集計!AK109</f>
        <v>0</v>
      </c>
      <c r="AL109" s="339">
        <f>集計!AL109</f>
        <v>0</v>
      </c>
      <c r="AM109" s="339">
        <f>集計!AM109</f>
        <v>0</v>
      </c>
      <c r="AN109" s="339">
        <f>集計!AN109</f>
        <v>0</v>
      </c>
      <c r="AO109" s="339">
        <f>集計!AO109</f>
        <v>0</v>
      </c>
      <c r="AP109" s="339">
        <f>集計!AP109</f>
        <v>0</v>
      </c>
      <c r="AQ109" s="339">
        <f>集計!AQ109</f>
        <v>0</v>
      </c>
      <c r="AR109" s="339">
        <f>集計!AR109</f>
        <v>0</v>
      </c>
      <c r="AS109" s="339">
        <f>集計!AS109</f>
        <v>0</v>
      </c>
      <c r="AT109" s="339">
        <f>集計!AT109</f>
        <v>0</v>
      </c>
      <c r="AU109" s="339">
        <f>集計!AU109</f>
        <v>0</v>
      </c>
      <c r="AV109" s="339">
        <f>集計!AV109</f>
        <v>0</v>
      </c>
      <c r="AW109" s="60">
        <f>集計!AW109</f>
        <v>0</v>
      </c>
      <c r="AX109" s="60">
        <f>集計!AX109</f>
        <v>0</v>
      </c>
      <c r="AY109" s="60">
        <f>集計!AY109</f>
        <v>0</v>
      </c>
      <c r="AZ109" s="60">
        <f>集計!AZ109</f>
        <v>0</v>
      </c>
      <c r="BA109" s="60">
        <f>集計!BA109</f>
        <v>0</v>
      </c>
      <c r="BB109" s="60">
        <f>集計!BB109</f>
        <v>0</v>
      </c>
      <c r="BC109" s="60">
        <f>集計!BC109</f>
        <v>0</v>
      </c>
      <c r="BD109" s="60">
        <f>集計!BD109</f>
        <v>0</v>
      </c>
    </row>
    <row r="110" spans="32:56">
      <c r="AF110" s="339">
        <f>集計!AF110</f>
        <v>0</v>
      </c>
      <c r="AG110" s="339">
        <f>集計!AG110</f>
        <v>0</v>
      </c>
      <c r="AH110" s="339">
        <f>集計!AH110</f>
        <v>0</v>
      </c>
      <c r="AI110" s="339">
        <f>集計!AI110</f>
        <v>0</v>
      </c>
      <c r="AJ110" s="339">
        <f>集計!AJ110</f>
        <v>0</v>
      </c>
      <c r="AK110" s="339">
        <f>集計!AK110</f>
        <v>0</v>
      </c>
      <c r="AL110" s="339">
        <f>集計!AL110</f>
        <v>0</v>
      </c>
      <c r="AM110" s="339">
        <f>集計!AM110</f>
        <v>0</v>
      </c>
      <c r="AN110" s="339">
        <f>集計!AN110</f>
        <v>0</v>
      </c>
      <c r="AO110" s="339">
        <f>集計!AO110</f>
        <v>0</v>
      </c>
      <c r="AP110" s="339">
        <f>集計!AP110</f>
        <v>0</v>
      </c>
      <c r="AQ110" s="339">
        <f>集計!AQ110</f>
        <v>0</v>
      </c>
      <c r="AR110" s="339">
        <f>集計!AR110</f>
        <v>0</v>
      </c>
      <c r="AS110" s="339">
        <f>集計!AS110</f>
        <v>0</v>
      </c>
      <c r="AT110" s="339">
        <f>集計!AT110</f>
        <v>0</v>
      </c>
      <c r="AU110" s="339">
        <f>集計!AU110</f>
        <v>0</v>
      </c>
      <c r="AV110" s="339">
        <f>集計!AV110</f>
        <v>0</v>
      </c>
      <c r="AW110" s="60">
        <f>集計!AW110</f>
        <v>0</v>
      </c>
      <c r="AX110" s="60">
        <f>集計!AX110</f>
        <v>0</v>
      </c>
      <c r="AY110" s="60">
        <f>集計!AY110</f>
        <v>0</v>
      </c>
      <c r="AZ110" s="60">
        <f>集計!AZ110</f>
        <v>0</v>
      </c>
      <c r="BA110" s="60">
        <f>集計!BA110</f>
        <v>0</v>
      </c>
      <c r="BB110" s="60">
        <f>集計!BB110</f>
        <v>0</v>
      </c>
      <c r="BC110" s="60">
        <f>集計!BC110</f>
        <v>0</v>
      </c>
      <c r="BD110" s="60">
        <f>集計!BD110</f>
        <v>0</v>
      </c>
    </row>
    <row r="111" spans="32:56">
      <c r="AF111" s="339">
        <f>集計!AF111</f>
        <v>0</v>
      </c>
      <c r="AG111" s="339">
        <f>集計!AG111</f>
        <v>0</v>
      </c>
      <c r="AH111" s="339">
        <f>集計!AH111</f>
        <v>0</v>
      </c>
      <c r="AI111" s="339">
        <f>集計!AI111</f>
        <v>0</v>
      </c>
      <c r="AJ111" s="339">
        <f>集計!AJ111</f>
        <v>0</v>
      </c>
      <c r="AK111" s="339">
        <f>集計!AK111</f>
        <v>0</v>
      </c>
      <c r="AL111" s="339">
        <f>集計!AL111</f>
        <v>0</v>
      </c>
      <c r="AM111" s="339">
        <f>集計!AM111</f>
        <v>0</v>
      </c>
      <c r="AN111" s="339">
        <f>集計!AN111</f>
        <v>0</v>
      </c>
      <c r="AO111" s="339">
        <f>集計!AO111</f>
        <v>0</v>
      </c>
      <c r="AP111" s="339">
        <f>集計!AP111</f>
        <v>0</v>
      </c>
      <c r="AQ111" s="339">
        <f>集計!AQ111</f>
        <v>0</v>
      </c>
      <c r="AR111" s="339">
        <f>集計!AR111</f>
        <v>0</v>
      </c>
      <c r="AS111" s="339">
        <f>集計!AS111</f>
        <v>0</v>
      </c>
      <c r="AT111" s="339">
        <f>集計!AT111</f>
        <v>0</v>
      </c>
      <c r="AU111" s="339">
        <f>集計!AU111</f>
        <v>0</v>
      </c>
      <c r="AV111" s="339">
        <f>集計!AV111</f>
        <v>0</v>
      </c>
      <c r="AW111" s="60">
        <f>集計!AW111</f>
        <v>0</v>
      </c>
      <c r="AX111" s="60">
        <f>集計!AX111</f>
        <v>0</v>
      </c>
      <c r="AY111" s="60">
        <f>集計!AY111</f>
        <v>0</v>
      </c>
      <c r="AZ111" s="60">
        <f>集計!AZ111</f>
        <v>0</v>
      </c>
      <c r="BA111" s="60">
        <f>集計!BA111</f>
        <v>0</v>
      </c>
      <c r="BB111" s="60">
        <f>集計!BB111</f>
        <v>0</v>
      </c>
      <c r="BC111" s="60">
        <f>集計!BC111</f>
        <v>0</v>
      </c>
      <c r="BD111" s="60">
        <f>集計!BD111</f>
        <v>0</v>
      </c>
    </row>
    <row r="112" spans="32:56">
      <c r="AF112" s="339">
        <f>集計!AF112</f>
        <v>0</v>
      </c>
      <c r="AG112" s="339">
        <f>集計!AG112</f>
        <v>0</v>
      </c>
      <c r="AH112" s="339">
        <f>集計!AH112</f>
        <v>0</v>
      </c>
      <c r="AI112" s="339">
        <f>集計!AI112</f>
        <v>0</v>
      </c>
      <c r="AJ112" s="339">
        <f>集計!AJ112</f>
        <v>0</v>
      </c>
      <c r="AK112" s="339">
        <f>集計!AK112</f>
        <v>0</v>
      </c>
      <c r="AL112" s="339">
        <f>集計!AL112</f>
        <v>0</v>
      </c>
      <c r="AM112" s="339">
        <f>集計!AM112</f>
        <v>0</v>
      </c>
      <c r="AN112" s="339">
        <f>集計!AN112</f>
        <v>0</v>
      </c>
      <c r="AO112" s="339">
        <f>集計!AO112</f>
        <v>0</v>
      </c>
      <c r="AP112" s="339">
        <f>集計!AP112</f>
        <v>0</v>
      </c>
      <c r="AQ112" s="339">
        <f>集計!AQ112</f>
        <v>0</v>
      </c>
      <c r="AR112" s="339">
        <f>集計!AR112</f>
        <v>0</v>
      </c>
      <c r="AS112" s="339">
        <f>集計!AS112</f>
        <v>0</v>
      </c>
      <c r="AT112" s="339">
        <f>集計!AT112</f>
        <v>0</v>
      </c>
      <c r="AU112" s="339">
        <f>集計!AU112</f>
        <v>0</v>
      </c>
      <c r="AV112" s="339">
        <f>集計!AV112</f>
        <v>0</v>
      </c>
      <c r="AW112" s="60">
        <f>集計!AW112</f>
        <v>0</v>
      </c>
      <c r="AX112" s="60">
        <f>集計!AX112</f>
        <v>0</v>
      </c>
      <c r="AY112" s="60">
        <f>集計!AY112</f>
        <v>0</v>
      </c>
      <c r="AZ112" s="60">
        <f>集計!AZ112</f>
        <v>0</v>
      </c>
      <c r="BA112" s="60">
        <f>集計!BA112</f>
        <v>0</v>
      </c>
      <c r="BB112" s="60">
        <f>集計!BB112</f>
        <v>0</v>
      </c>
      <c r="BC112" s="60">
        <f>集計!BC112</f>
        <v>0</v>
      </c>
      <c r="BD112" s="60">
        <f>集計!BD112</f>
        <v>0</v>
      </c>
    </row>
    <row r="113" spans="32:56">
      <c r="AF113" s="339">
        <f>集計!AF113</f>
        <v>0</v>
      </c>
      <c r="AG113" s="339">
        <f>集計!AG113</f>
        <v>0</v>
      </c>
      <c r="AH113" s="339">
        <f>集計!AH113</f>
        <v>0</v>
      </c>
      <c r="AI113" s="339">
        <f>集計!AI113</f>
        <v>0</v>
      </c>
      <c r="AJ113" s="339">
        <f>集計!AJ113</f>
        <v>0</v>
      </c>
      <c r="AK113" s="339">
        <f>集計!AK113</f>
        <v>0</v>
      </c>
      <c r="AL113" s="339">
        <f>集計!AL113</f>
        <v>0</v>
      </c>
      <c r="AM113" s="339">
        <f>集計!AM113</f>
        <v>0</v>
      </c>
      <c r="AN113" s="339">
        <f>集計!AN113</f>
        <v>0</v>
      </c>
      <c r="AO113" s="339">
        <f>集計!AO113</f>
        <v>0</v>
      </c>
      <c r="AP113" s="339">
        <f>集計!AP113</f>
        <v>0</v>
      </c>
      <c r="AQ113" s="339">
        <f>集計!AQ113</f>
        <v>0</v>
      </c>
      <c r="AR113" s="339">
        <f>集計!AR113</f>
        <v>0</v>
      </c>
      <c r="AS113" s="339">
        <f>集計!AS113</f>
        <v>0</v>
      </c>
      <c r="AT113" s="339">
        <f>集計!AT113</f>
        <v>0</v>
      </c>
      <c r="AU113" s="339">
        <f>集計!AU113</f>
        <v>0</v>
      </c>
      <c r="AV113" s="339">
        <f>集計!AV113</f>
        <v>0</v>
      </c>
      <c r="AW113" s="60">
        <f>集計!AW113</f>
        <v>0</v>
      </c>
      <c r="AX113" s="60">
        <f>集計!AX113</f>
        <v>0</v>
      </c>
      <c r="AY113" s="60">
        <f>集計!AY113</f>
        <v>0</v>
      </c>
      <c r="AZ113" s="60">
        <f>集計!AZ113</f>
        <v>0</v>
      </c>
      <c r="BA113" s="60">
        <f>集計!BA113</f>
        <v>0</v>
      </c>
      <c r="BB113" s="60">
        <f>集計!BB113</f>
        <v>0</v>
      </c>
      <c r="BC113" s="60">
        <f>集計!BC113</f>
        <v>0</v>
      </c>
      <c r="BD113" s="60">
        <f>集計!BD113</f>
        <v>0</v>
      </c>
    </row>
    <row r="114" spans="32:56">
      <c r="AF114" s="339">
        <f>集計!AF114</f>
        <v>0</v>
      </c>
      <c r="AG114" s="339">
        <f>集計!AG114</f>
        <v>0</v>
      </c>
      <c r="AH114" s="339">
        <f>集計!AH114</f>
        <v>0</v>
      </c>
      <c r="AI114" s="339">
        <f>集計!AI114</f>
        <v>0</v>
      </c>
      <c r="AJ114" s="339">
        <f>集計!AJ114</f>
        <v>0</v>
      </c>
      <c r="AK114" s="339">
        <f>集計!AK114</f>
        <v>0</v>
      </c>
      <c r="AL114" s="339">
        <f>集計!AL114</f>
        <v>0</v>
      </c>
      <c r="AM114" s="339">
        <f>集計!AM114</f>
        <v>0</v>
      </c>
      <c r="AN114" s="339">
        <f>集計!AN114</f>
        <v>0</v>
      </c>
      <c r="AO114" s="339">
        <f>集計!AO114</f>
        <v>0</v>
      </c>
      <c r="AP114" s="339">
        <f>集計!AP114</f>
        <v>0</v>
      </c>
      <c r="AQ114" s="339">
        <f>集計!AQ114</f>
        <v>0</v>
      </c>
      <c r="AR114" s="339">
        <f>集計!AR114</f>
        <v>0</v>
      </c>
      <c r="AS114" s="339">
        <f>集計!AS114</f>
        <v>0</v>
      </c>
      <c r="AT114" s="339">
        <f>集計!AT114</f>
        <v>0</v>
      </c>
      <c r="AU114" s="339">
        <f>集計!AU114</f>
        <v>0</v>
      </c>
      <c r="AV114" s="339">
        <f>集計!AV114</f>
        <v>0</v>
      </c>
      <c r="AW114" s="60">
        <f>集計!AW114</f>
        <v>0</v>
      </c>
      <c r="AX114" s="60">
        <f>集計!AX114</f>
        <v>0</v>
      </c>
      <c r="AY114" s="60">
        <f>集計!AY114</f>
        <v>0</v>
      </c>
      <c r="AZ114" s="60">
        <f>集計!AZ114</f>
        <v>0</v>
      </c>
      <c r="BA114" s="60">
        <f>集計!BA114</f>
        <v>0</v>
      </c>
      <c r="BB114" s="60">
        <f>集計!BB114</f>
        <v>0</v>
      </c>
      <c r="BC114" s="60">
        <f>集計!BC114</f>
        <v>0</v>
      </c>
      <c r="BD114" s="60">
        <f>集計!BD114</f>
        <v>0</v>
      </c>
    </row>
    <row r="115" spans="32:56">
      <c r="AF115" s="339">
        <f>集計!AF115</f>
        <v>0</v>
      </c>
      <c r="AG115" s="339">
        <f>集計!AG115</f>
        <v>0</v>
      </c>
      <c r="AH115" s="339">
        <f>集計!AH115</f>
        <v>0</v>
      </c>
      <c r="AI115" s="339">
        <f>集計!AI115</f>
        <v>0</v>
      </c>
      <c r="AJ115" s="339">
        <f>集計!AJ115</f>
        <v>0</v>
      </c>
      <c r="AK115" s="339">
        <f>集計!AK115</f>
        <v>0</v>
      </c>
      <c r="AL115" s="339">
        <f>集計!AL115</f>
        <v>0</v>
      </c>
      <c r="AM115" s="339">
        <f>集計!AM115</f>
        <v>0</v>
      </c>
      <c r="AN115" s="339">
        <f>集計!AN115</f>
        <v>0</v>
      </c>
      <c r="AO115" s="339">
        <f>集計!AO115</f>
        <v>0</v>
      </c>
      <c r="AP115" s="339">
        <f>集計!AP115</f>
        <v>0</v>
      </c>
      <c r="AQ115" s="339">
        <f>集計!AQ115</f>
        <v>0</v>
      </c>
      <c r="AR115" s="339">
        <f>集計!AR115</f>
        <v>0</v>
      </c>
      <c r="AS115" s="339">
        <f>集計!AS115</f>
        <v>0</v>
      </c>
      <c r="AT115" s="339">
        <f>集計!AT115</f>
        <v>0</v>
      </c>
      <c r="AU115" s="339">
        <f>集計!AU115</f>
        <v>0</v>
      </c>
      <c r="AV115" s="339">
        <f>集計!AV115</f>
        <v>0</v>
      </c>
      <c r="AW115" s="60">
        <f>集計!AW115</f>
        <v>0</v>
      </c>
      <c r="AX115" s="60">
        <f>集計!AX115</f>
        <v>0</v>
      </c>
      <c r="AY115" s="60">
        <f>集計!AY115</f>
        <v>0</v>
      </c>
      <c r="AZ115" s="60">
        <f>集計!AZ115</f>
        <v>0</v>
      </c>
      <c r="BA115" s="60">
        <f>集計!BA115</f>
        <v>0</v>
      </c>
      <c r="BB115" s="60">
        <f>集計!BB115</f>
        <v>0</v>
      </c>
      <c r="BC115" s="60">
        <f>集計!BC115</f>
        <v>0</v>
      </c>
      <c r="BD115" s="60">
        <f>集計!BD115</f>
        <v>0</v>
      </c>
    </row>
    <row r="116" spans="32:56">
      <c r="AF116" s="339">
        <f>集計!AF116</f>
        <v>0</v>
      </c>
      <c r="AG116" s="339">
        <f>集計!AG116</f>
        <v>0</v>
      </c>
      <c r="AH116" s="339">
        <f>集計!AH116</f>
        <v>0</v>
      </c>
      <c r="AI116" s="339">
        <f>集計!AI116</f>
        <v>0</v>
      </c>
      <c r="AJ116" s="339">
        <f>集計!AJ116</f>
        <v>0</v>
      </c>
      <c r="AK116" s="339">
        <f>集計!AK116</f>
        <v>0</v>
      </c>
      <c r="AL116" s="339">
        <f>集計!AL116</f>
        <v>0</v>
      </c>
      <c r="AM116" s="339">
        <f>集計!AM116</f>
        <v>0</v>
      </c>
      <c r="AN116" s="339">
        <f>集計!AN116</f>
        <v>0</v>
      </c>
      <c r="AO116" s="339">
        <f>集計!AO116</f>
        <v>0</v>
      </c>
      <c r="AP116" s="339">
        <f>集計!AP116</f>
        <v>0</v>
      </c>
      <c r="AQ116" s="339">
        <f>集計!AQ116</f>
        <v>0</v>
      </c>
      <c r="AR116" s="339">
        <f>集計!AR116</f>
        <v>0</v>
      </c>
      <c r="AS116" s="339">
        <f>集計!AS116</f>
        <v>0</v>
      </c>
      <c r="AT116" s="339">
        <f>集計!AT116</f>
        <v>0</v>
      </c>
      <c r="AU116" s="339">
        <f>集計!AU116</f>
        <v>0</v>
      </c>
      <c r="AV116" s="339">
        <f>集計!AV116</f>
        <v>0</v>
      </c>
      <c r="AW116" s="60">
        <f>集計!AW116</f>
        <v>0</v>
      </c>
      <c r="AX116" s="60">
        <f>集計!AX116</f>
        <v>0</v>
      </c>
      <c r="AY116" s="60">
        <f>集計!AY116</f>
        <v>0</v>
      </c>
      <c r="AZ116" s="60">
        <f>集計!AZ116</f>
        <v>0</v>
      </c>
      <c r="BA116" s="60">
        <f>集計!BA116</f>
        <v>0</v>
      </c>
      <c r="BB116" s="60">
        <f>集計!BB116</f>
        <v>0</v>
      </c>
      <c r="BC116" s="60">
        <f>集計!BC116</f>
        <v>0</v>
      </c>
      <c r="BD116" s="60">
        <f>集計!BD116</f>
        <v>0</v>
      </c>
    </row>
    <row r="117" spans="32:56">
      <c r="AF117" s="339">
        <f>集計!AF117</f>
        <v>0</v>
      </c>
      <c r="AG117" s="339">
        <f>集計!AG117</f>
        <v>0</v>
      </c>
      <c r="AH117" s="339">
        <f>集計!AH117</f>
        <v>0</v>
      </c>
      <c r="AI117" s="339">
        <f>集計!AI117</f>
        <v>0</v>
      </c>
      <c r="AJ117" s="339">
        <f>集計!AJ117</f>
        <v>0</v>
      </c>
      <c r="AK117" s="339">
        <f>集計!AK117</f>
        <v>0</v>
      </c>
      <c r="AL117" s="339">
        <f>集計!AL117</f>
        <v>0</v>
      </c>
      <c r="AM117" s="339">
        <f>集計!AM117</f>
        <v>0</v>
      </c>
      <c r="AN117" s="339">
        <f>集計!AN117</f>
        <v>0</v>
      </c>
      <c r="AO117" s="339">
        <f>集計!AO117</f>
        <v>0</v>
      </c>
      <c r="AP117" s="339">
        <f>集計!AP117</f>
        <v>0</v>
      </c>
      <c r="AQ117" s="339">
        <f>集計!AQ117</f>
        <v>0</v>
      </c>
      <c r="AR117" s="339">
        <f>集計!AR117</f>
        <v>0</v>
      </c>
      <c r="AS117" s="339">
        <f>集計!AS117</f>
        <v>0</v>
      </c>
      <c r="AT117" s="339">
        <f>集計!AT117</f>
        <v>0</v>
      </c>
      <c r="AU117" s="339">
        <f>集計!AU117</f>
        <v>0</v>
      </c>
      <c r="AV117" s="339">
        <f>集計!AV117</f>
        <v>0</v>
      </c>
      <c r="AW117" s="60">
        <f>集計!AW117</f>
        <v>0</v>
      </c>
      <c r="AX117" s="60">
        <f>集計!AX117</f>
        <v>0</v>
      </c>
      <c r="AY117" s="60">
        <f>集計!AY117</f>
        <v>0</v>
      </c>
      <c r="AZ117" s="60">
        <f>集計!AZ117</f>
        <v>0</v>
      </c>
      <c r="BA117" s="60">
        <f>集計!BA117</f>
        <v>0</v>
      </c>
      <c r="BB117" s="60">
        <f>集計!BB117</f>
        <v>0</v>
      </c>
      <c r="BC117" s="60">
        <f>集計!BC117</f>
        <v>0</v>
      </c>
      <c r="BD117" s="60">
        <f>集計!BD117</f>
        <v>0</v>
      </c>
    </row>
    <row r="118" spans="32:56">
      <c r="AF118" s="339">
        <f>集計!AF118</f>
        <v>0</v>
      </c>
      <c r="AG118" s="339">
        <f>集計!AG118</f>
        <v>0</v>
      </c>
      <c r="AH118" s="339">
        <f>集計!AH118</f>
        <v>0</v>
      </c>
      <c r="AI118" s="339">
        <f>集計!AI118</f>
        <v>0</v>
      </c>
      <c r="AJ118" s="339">
        <f>集計!AJ118</f>
        <v>0</v>
      </c>
      <c r="AK118" s="339">
        <f>集計!AK118</f>
        <v>0</v>
      </c>
      <c r="AL118" s="339">
        <f>集計!AL118</f>
        <v>0</v>
      </c>
      <c r="AM118" s="339">
        <f>集計!AM118</f>
        <v>0</v>
      </c>
      <c r="AN118" s="339">
        <f>集計!AN118</f>
        <v>0</v>
      </c>
      <c r="AO118" s="339">
        <f>集計!AO118</f>
        <v>0</v>
      </c>
      <c r="AP118" s="339">
        <f>集計!AP118</f>
        <v>0</v>
      </c>
      <c r="AQ118" s="339">
        <f>集計!AQ118</f>
        <v>0</v>
      </c>
      <c r="AR118" s="339">
        <f>集計!AR118</f>
        <v>0</v>
      </c>
      <c r="AS118" s="339">
        <f>集計!AS118</f>
        <v>0</v>
      </c>
      <c r="AT118" s="339">
        <f>集計!AT118</f>
        <v>0</v>
      </c>
      <c r="AU118" s="339">
        <f>集計!AU118</f>
        <v>0</v>
      </c>
      <c r="AV118" s="339">
        <f>集計!AV118</f>
        <v>0</v>
      </c>
      <c r="AW118" s="60">
        <f>集計!AW118</f>
        <v>0</v>
      </c>
      <c r="AX118" s="60">
        <f>集計!AX118</f>
        <v>0</v>
      </c>
      <c r="AY118" s="60">
        <f>集計!AY118</f>
        <v>0</v>
      </c>
      <c r="AZ118" s="60">
        <f>集計!AZ118</f>
        <v>0</v>
      </c>
      <c r="BA118" s="60">
        <f>集計!BA118</f>
        <v>0</v>
      </c>
      <c r="BB118" s="60">
        <f>集計!BB118</f>
        <v>0</v>
      </c>
      <c r="BC118" s="60">
        <f>集計!BC118</f>
        <v>0</v>
      </c>
      <c r="BD118" s="60">
        <f>集計!BD118</f>
        <v>0</v>
      </c>
    </row>
    <row r="119" spans="32:56">
      <c r="AF119" s="339">
        <f>集計!AF119</f>
        <v>0</v>
      </c>
      <c r="AG119" s="339">
        <f>集計!AG119</f>
        <v>0</v>
      </c>
      <c r="AH119" s="339">
        <f>集計!AH119</f>
        <v>0</v>
      </c>
      <c r="AI119" s="339">
        <f>集計!AI119</f>
        <v>0</v>
      </c>
      <c r="AJ119" s="339">
        <f>集計!AJ119</f>
        <v>0</v>
      </c>
      <c r="AK119" s="339">
        <f>集計!AK119</f>
        <v>0</v>
      </c>
      <c r="AL119" s="339">
        <f>集計!AL119</f>
        <v>0</v>
      </c>
      <c r="AM119" s="339">
        <f>集計!AM119</f>
        <v>0</v>
      </c>
      <c r="AN119" s="339">
        <f>集計!AN119</f>
        <v>0</v>
      </c>
      <c r="AO119" s="339">
        <f>集計!AO119</f>
        <v>0</v>
      </c>
      <c r="AP119" s="339">
        <f>集計!AP119</f>
        <v>0</v>
      </c>
      <c r="AQ119" s="339">
        <f>集計!AQ119</f>
        <v>0</v>
      </c>
      <c r="AR119" s="339">
        <f>集計!AR119</f>
        <v>0</v>
      </c>
      <c r="AS119" s="339">
        <f>集計!AS119</f>
        <v>0</v>
      </c>
      <c r="AT119" s="339">
        <f>集計!AT119</f>
        <v>0</v>
      </c>
      <c r="AU119" s="339">
        <f>集計!AU119</f>
        <v>0</v>
      </c>
      <c r="AV119" s="339">
        <f>集計!AV119</f>
        <v>0</v>
      </c>
      <c r="AW119" s="60">
        <f>集計!AW119</f>
        <v>0</v>
      </c>
      <c r="AX119" s="60">
        <f>集計!AX119</f>
        <v>0</v>
      </c>
      <c r="AY119" s="60">
        <f>集計!AY119</f>
        <v>0</v>
      </c>
      <c r="AZ119" s="60">
        <f>集計!AZ119</f>
        <v>0</v>
      </c>
      <c r="BA119" s="60">
        <f>集計!BA119</f>
        <v>0</v>
      </c>
      <c r="BB119" s="60">
        <f>集計!BB119</f>
        <v>0</v>
      </c>
      <c r="BC119" s="60">
        <f>集計!BC119</f>
        <v>0</v>
      </c>
      <c r="BD119" s="60">
        <f>集計!BD119</f>
        <v>0</v>
      </c>
    </row>
    <row r="120" spans="32:56">
      <c r="AF120" s="339">
        <f>集計!AF120</f>
        <v>0</v>
      </c>
      <c r="AG120" s="339">
        <f>集計!AG120</f>
        <v>0</v>
      </c>
      <c r="AH120" s="339">
        <f>集計!AH120</f>
        <v>0</v>
      </c>
      <c r="AI120" s="339">
        <f>集計!AI120</f>
        <v>0</v>
      </c>
      <c r="AJ120" s="339">
        <f>集計!AJ120</f>
        <v>0</v>
      </c>
      <c r="AK120" s="339">
        <f>集計!AK120</f>
        <v>0</v>
      </c>
      <c r="AL120" s="339">
        <f>集計!AL120</f>
        <v>0</v>
      </c>
      <c r="AM120" s="339">
        <f>集計!AM120</f>
        <v>0</v>
      </c>
      <c r="AN120" s="339">
        <f>集計!AN120</f>
        <v>0</v>
      </c>
      <c r="AO120" s="339">
        <f>集計!AO120</f>
        <v>0</v>
      </c>
      <c r="AP120" s="339">
        <f>集計!AP120</f>
        <v>0</v>
      </c>
      <c r="AQ120" s="339">
        <f>集計!AQ120</f>
        <v>0</v>
      </c>
      <c r="AR120" s="339">
        <f>集計!AR120</f>
        <v>0</v>
      </c>
      <c r="AS120" s="339">
        <f>集計!AS120</f>
        <v>0</v>
      </c>
      <c r="AT120" s="339">
        <f>集計!AT120</f>
        <v>0</v>
      </c>
      <c r="AU120" s="339">
        <f>集計!AU120</f>
        <v>0</v>
      </c>
      <c r="AV120" s="339">
        <f>集計!AV120</f>
        <v>0</v>
      </c>
      <c r="AW120" s="60">
        <f>集計!AW120</f>
        <v>0</v>
      </c>
      <c r="AX120" s="60">
        <f>集計!AX120</f>
        <v>0</v>
      </c>
      <c r="AY120" s="60">
        <f>集計!AY120</f>
        <v>0</v>
      </c>
      <c r="AZ120" s="60">
        <f>集計!AZ120</f>
        <v>0</v>
      </c>
      <c r="BA120" s="60">
        <f>集計!BA120</f>
        <v>0</v>
      </c>
      <c r="BB120" s="60">
        <f>集計!BB120</f>
        <v>0</v>
      </c>
      <c r="BC120" s="60">
        <f>集計!BC120</f>
        <v>0</v>
      </c>
      <c r="BD120" s="60">
        <f>集計!BD120</f>
        <v>0</v>
      </c>
    </row>
    <row r="121" spans="32:56">
      <c r="AF121" s="339">
        <f>集計!AF121</f>
        <v>0</v>
      </c>
      <c r="AG121" s="339">
        <f>集計!AG121</f>
        <v>0</v>
      </c>
      <c r="AH121" s="339">
        <f>集計!AH121</f>
        <v>0</v>
      </c>
      <c r="AI121" s="339">
        <f>集計!AI121</f>
        <v>0</v>
      </c>
      <c r="AJ121" s="339">
        <f>集計!AJ121</f>
        <v>0</v>
      </c>
      <c r="AK121" s="339">
        <f>集計!AK121</f>
        <v>0</v>
      </c>
      <c r="AL121" s="339">
        <f>集計!AL121</f>
        <v>0</v>
      </c>
      <c r="AM121" s="339">
        <f>集計!AM121</f>
        <v>0</v>
      </c>
      <c r="AN121" s="339">
        <f>集計!AN121</f>
        <v>0</v>
      </c>
      <c r="AO121" s="339">
        <f>集計!AO121</f>
        <v>0</v>
      </c>
      <c r="AP121" s="339">
        <f>集計!AP121</f>
        <v>0</v>
      </c>
      <c r="AQ121" s="339">
        <f>集計!AQ121</f>
        <v>0</v>
      </c>
      <c r="AR121" s="339">
        <f>集計!AR121</f>
        <v>0</v>
      </c>
      <c r="AS121" s="339">
        <f>集計!AS121</f>
        <v>0</v>
      </c>
      <c r="AT121" s="339">
        <f>集計!AT121</f>
        <v>0</v>
      </c>
      <c r="AU121" s="339">
        <f>集計!AU121</f>
        <v>0</v>
      </c>
      <c r="AV121" s="339">
        <f>集計!AV121</f>
        <v>0</v>
      </c>
      <c r="AW121" s="60">
        <f>集計!AW121</f>
        <v>0</v>
      </c>
      <c r="AX121" s="60">
        <f>集計!AX121</f>
        <v>0</v>
      </c>
      <c r="AY121" s="60">
        <f>集計!AY121</f>
        <v>0</v>
      </c>
      <c r="AZ121" s="60">
        <f>集計!AZ121</f>
        <v>0</v>
      </c>
      <c r="BA121" s="60">
        <f>集計!BA121</f>
        <v>0</v>
      </c>
      <c r="BB121" s="60">
        <f>集計!BB121</f>
        <v>0</v>
      </c>
      <c r="BC121" s="60">
        <f>集計!BC121</f>
        <v>0</v>
      </c>
      <c r="BD121" s="60">
        <f>集計!BD121</f>
        <v>0</v>
      </c>
    </row>
    <row r="122" spans="32:56">
      <c r="AF122" s="339">
        <f>集計!AF122</f>
        <v>0</v>
      </c>
      <c r="AG122" s="339">
        <f>集計!AG122</f>
        <v>0</v>
      </c>
      <c r="AH122" s="339">
        <f>集計!AH122</f>
        <v>0</v>
      </c>
      <c r="AI122" s="339">
        <f>集計!AI122</f>
        <v>0</v>
      </c>
      <c r="AJ122" s="339">
        <f>集計!AJ122</f>
        <v>0</v>
      </c>
      <c r="AK122" s="339">
        <f>集計!AK122</f>
        <v>0</v>
      </c>
      <c r="AL122" s="339">
        <f>集計!AL122</f>
        <v>0</v>
      </c>
      <c r="AM122" s="339">
        <f>集計!AM122</f>
        <v>0</v>
      </c>
      <c r="AN122" s="339">
        <f>集計!AN122</f>
        <v>0</v>
      </c>
      <c r="AO122" s="339">
        <f>集計!AO122</f>
        <v>0</v>
      </c>
      <c r="AP122" s="339">
        <f>集計!AP122</f>
        <v>0</v>
      </c>
      <c r="AQ122" s="339">
        <f>集計!AQ122</f>
        <v>0</v>
      </c>
      <c r="AR122" s="339">
        <f>集計!AR122</f>
        <v>0</v>
      </c>
      <c r="AS122" s="339">
        <f>集計!AS122</f>
        <v>0</v>
      </c>
      <c r="AT122" s="339">
        <f>集計!AT122</f>
        <v>0</v>
      </c>
      <c r="AU122" s="339">
        <f>集計!AU122</f>
        <v>0</v>
      </c>
      <c r="AV122" s="339">
        <f>集計!AV122</f>
        <v>0</v>
      </c>
      <c r="AW122" s="60">
        <f>集計!AW122</f>
        <v>0</v>
      </c>
      <c r="AX122" s="60">
        <f>集計!AX122</f>
        <v>0</v>
      </c>
      <c r="AY122" s="60">
        <f>集計!AY122</f>
        <v>0</v>
      </c>
      <c r="AZ122" s="60">
        <f>集計!AZ122</f>
        <v>0</v>
      </c>
      <c r="BA122" s="60">
        <f>集計!BA122</f>
        <v>0</v>
      </c>
      <c r="BB122" s="60">
        <f>集計!BB122</f>
        <v>0</v>
      </c>
      <c r="BC122" s="60">
        <f>集計!BC122</f>
        <v>0</v>
      </c>
      <c r="BD122" s="60">
        <f>集計!BD122</f>
        <v>0</v>
      </c>
    </row>
    <row r="123" spans="32:56">
      <c r="AF123" s="339">
        <f>集計!AF123</f>
        <v>0</v>
      </c>
      <c r="AG123" s="339">
        <f>集計!AG123</f>
        <v>0</v>
      </c>
      <c r="AH123" s="339">
        <f>集計!AH123</f>
        <v>0</v>
      </c>
      <c r="AI123" s="339">
        <f>集計!AI123</f>
        <v>0</v>
      </c>
      <c r="AJ123" s="339">
        <f>集計!AJ123</f>
        <v>0</v>
      </c>
      <c r="AK123" s="339">
        <f>集計!AK123</f>
        <v>0</v>
      </c>
      <c r="AL123" s="339">
        <f>集計!AL123</f>
        <v>0</v>
      </c>
      <c r="AM123" s="339">
        <f>集計!AM123</f>
        <v>0</v>
      </c>
      <c r="AN123" s="339">
        <f>集計!AN123</f>
        <v>0</v>
      </c>
      <c r="AO123" s="339">
        <f>集計!AO123</f>
        <v>0</v>
      </c>
      <c r="AP123" s="339">
        <f>集計!AP123</f>
        <v>0</v>
      </c>
      <c r="AQ123" s="339">
        <f>集計!AQ123</f>
        <v>0</v>
      </c>
      <c r="AR123" s="339">
        <f>集計!AR123</f>
        <v>0</v>
      </c>
      <c r="AS123" s="339">
        <f>集計!AS123</f>
        <v>0</v>
      </c>
      <c r="AT123" s="339">
        <f>集計!AT123</f>
        <v>0</v>
      </c>
      <c r="AU123" s="339">
        <f>集計!AU123</f>
        <v>0</v>
      </c>
      <c r="AV123" s="339">
        <f>集計!AV123</f>
        <v>0</v>
      </c>
      <c r="AW123" s="60">
        <f>集計!AW123</f>
        <v>0</v>
      </c>
      <c r="AX123" s="60">
        <f>集計!AX123</f>
        <v>0</v>
      </c>
      <c r="AY123" s="60">
        <f>集計!AY123</f>
        <v>0</v>
      </c>
      <c r="AZ123" s="60">
        <f>集計!AZ123</f>
        <v>0</v>
      </c>
      <c r="BA123" s="60">
        <f>集計!BA123</f>
        <v>0</v>
      </c>
      <c r="BB123" s="60">
        <f>集計!BB123</f>
        <v>0</v>
      </c>
      <c r="BC123" s="60">
        <f>集計!BC123</f>
        <v>0</v>
      </c>
      <c r="BD123" s="60">
        <f>集計!BD123</f>
        <v>0</v>
      </c>
    </row>
    <row r="124" spans="32:56">
      <c r="AF124" s="339">
        <f>集計!AF124</f>
        <v>0</v>
      </c>
      <c r="AG124" s="339">
        <f>集計!AG124</f>
        <v>0</v>
      </c>
      <c r="AH124" s="339">
        <f>集計!AH124</f>
        <v>0</v>
      </c>
      <c r="AI124" s="339">
        <f>集計!AI124</f>
        <v>0</v>
      </c>
      <c r="AJ124" s="339">
        <f>集計!AJ124</f>
        <v>0</v>
      </c>
      <c r="AK124" s="339">
        <f>集計!AK124</f>
        <v>0</v>
      </c>
      <c r="AL124" s="339">
        <f>集計!AL124</f>
        <v>0</v>
      </c>
      <c r="AM124" s="339">
        <f>集計!AM124</f>
        <v>0</v>
      </c>
      <c r="AN124" s="339">
        <f>集計!AN124</f>
        <v>0</v>
      </c>
      <c r="AO124" s="339">
        <f>集計!AO124</f>
        <v>0</v>
      </c>
      <c r="AP124" s="339">
        <f>集計!AP124</f>
        <v>0</v>
      </c>
      <c r="AQ124" s="339">
        <f>集計!AQ124</f>
        <v>0</v>
      </c>
      <c r="AR124" s="339">
        <f>集計!AR124</f>
        <v>0</v>
      </c>
      <c r="AS124" s="339">
        <f>集計!AS124</f>
        <v>0</v>
      </c>
      <c r="AT124" s="339">
        <f>集計!AT124</f>
        <v>0</v>
      </c>
      <c r="AU124" s="339">
        <f>集計!AU124</f>
        <v>0</v>
      </c>
      <c r="AV124" s="339">
        <f>集計!AV124</f>
        <v>0</v>
      </c>
      <c r="AW124" s="60">
        <f>集計!AW124</f>
        <v>0</v>
      </c>
      <c r="AX124" s="60">
        <f>集計!AX124</f>
        <v>0</v>
      </c>
      <c r="AY124" s="60">
        <f>集計!AY124</f>
        <v>0</v>
      </c>
      <c r="AZ124" s="60">
        <f>集計!AZ124</f>
        <v>0</v>
      </c>
      <c r="BA124" s="60">
        <f>集計!BA124</f>
        <v>0</v>
      </c>
      <c r="BB124" s="60">
        <f>集計!BB124</f>
        <v>0</v>
      </c>
      <c r="BC124" s="60">
        <f>集計!BC124</f>
        <v>0</v>
      </c>
      <c r="BD124" s="60">
        <f>集計!BD124</f>
        <v>0</v>
      </c>
    </row>
    <row r="125" spans="32:56">
      <c r="AF125" s="339">
        <f>集計!AF125</f>
        <v>0</v>
      </c>
      <c r="AG125" s="339">
        <f>集計!AG125</f>
        <v>0</v>
      </c>
      <c r="AH125" s="339">
        <f>集計!AH125</f>
        <v>0</v>
      </c>
      <c r="AI125" s="339">
        <f>集計!AI125</f>
        <v>0</v>
      </c>
      <c r="AJ125" s="339">
        <f>集計!AJ125</f>
        <v>0</v>
      </c>
      <c r="AK125" s="339">
        <f>集計!AK125</f>
        <v>0</v>
      </c>
      <c r="AL125" s="339">
        <f>集計!AL125</f>
        <v>0</v>
      </c>
      <c r="AM125" s="339">
        <f>集計!AM125</f>
        <v>0</v>
      </c>
      <c r="AN125" s="339">
        <f>集計!AN125</f>
        <v>0</v>
      </c>
      <c r="AO125" s="339">
        <f>集計!AO125</f>
        <v>0</v>
      </c>
      <c r="AP125" s="339">
        <f>集計!AP125</f>
        <v>0</v>
      </c>
      <c r="AQ125" s="339">
        <f>集計!AQ125</f>
        <v>0</v>
      </c>
      <c r="AR125" s="339">
        <f>集計!AR125</f>
        <v>0</v>
      </c>
      <c r="AS125" s="339">
        <f>集計!AS125</f>
        <v>0</v>
      </c>
      <c r="AT125" s="339">
        <f>集計!AT125</f>
        <v>0</v>
      </c>
      <c r="AU125" s="339">
        <f>集計!AU125</f>
        <v>0</v>
      </c>
      <c r="AV125" s="339">
        <f>集計!AV125</f>
        <v>0</v>
      </c>
      <c r="AW125" s="60">
        <f>集計!AW125</f>
        <v>0</v>
      </c>
      <c r="AX125" s="60">
        <f>集計!AX125</f>
        <v>0</v>
      </c>
      <c r="AY125" s="60">
        <f>集計!AY125</f>
        <v>0</v>
      </c>
      <c r="AZ125" s="60">
        <f>集計!AZ125</f>
        <v>0</v>
      </c>
      <c r="BA125" s="60">
        <f>集計!BA125</f>
        <v>0</v>
      </c>
      <c r="BB125" s="60">
        <f>集計!BB125</f>
        <v>0</v>
      </c>
      <c r="BC125" s="60">
        <f>集計!BC125</f>
        <v>0</v>
      </c>
      <c r="BD125" s="60">
        <f>集計!BD125</f>
        <v>0</v>
      </c>
    </row>
    <row r="126" spans="32:56">
      <c r="AF126" s="339">
        <f>集計!AF126</f>
        <v>0</v>
      </c>
      <c r="AG126" s="339">
        <f>集計!AG126</f>
        <v>0</v>
      </c>
      <c r="AH126" s="339">
        <f>集計!AH126</f>
        <v>0</v>
      </c>
      <c r="AI126" s="339">
        <f>集計!AI126</f>
        <v>0</v>
      </c>
      <c r="AJ126" s="339">
        <f>集計!AJ126</f>
        <v>0</v>
      </c>
      <c r="AK126" s="339">
        <f>集計!AK126</f>
        <v>0</v>
      </c>
      <c r="AL126" s="339">
        <f>集計!AL126</f>
        <v>0</v>
      </c>
      <c r="AM126" s="339">
        <f>集計!AM126</f>
        <v>0</v>
      </c>
      <c r="AN126" s="339">
        <f>集計!AN126</f>
        <v>0</v>
      </c>
      <c r="AO126" s="339">
        <f>集計!AO126</f>
        <v>0</v>
      </c>
      <c r="AP126" s="339">
        <f>集計!AP126</f>
        <v>0</v>
      </c>
      <c r="AQ126" s="339">
        <f>集計!AQ126</f>
        <v>0</v>
      </c>
      <c r="AR126" s="339">
        <f>集計!AR126</f>
        <v>0</v>
      </c>
      <c r="AS126" s="339">
        <f>集計!AS126</f>
        <v>0</v>
      </c>
      <c r="AT126" s="339">
        <f>集計!AT126</f>
        <v>0</v>
      </c>
      <c r="AU126" s="339">
        <f>集計!AU126</f>
        <v>0</v>
      </c>
      <c r="AV126" s="339">
        <f>集計!AV126</f>
        <v>0</v>
      </c>
      <c r="AW126" s="60">
        <f>集計!AW126</f>
        <v>0</v>
      </c>
      <c r="AX126" s="60">
        <f>集計!AX126</f>
        <v>0</v>
      </c>
      <c r="AY126" s="60">
        <f>集計!AY126</f>
        <v>0</v>
      </c>
      <c r="AZ126" s="60">
        <f>集計!AZ126</f>
        <v>0</v>
      </c>
      <c r="BA126" s="60">
        <f>集計!BA126</f>
        <v>0</v>
      </c>
      <c r="BB126" s="60">
        <f>集計!BB126</f>
        <v>0</v>
      </c>
      <c r="BC126" s="60">
        <f>集計!BC126</f>
        <v>0</v>
      </c>
      <c r="BD126" s="60">
        <f>集計!BD126</f>
        <v>0</v>
      </c>
    </row>
    <row r="127" spans="32:56">
      <c r="AF127" s="339">
        <f>集計!AF127</f>
        <v>0</v>
      </c>
      <c r="AG127" s="339">
        <f>集計!AG127</f>
        <v>0</v>
      </c>
      <c r="AH127" s="339">
        <f>集計!AH127</f>
        <v>0</v>
      </c>
      <c r="AI127" s="339">
        <f>集計!AI127</f>
        <v>0</v>
      </c>
      <c r="AJ127" s="339">
        <f>集計!AJ127</f>
        <v>0</v>
      </c>
      <c r="AK127" s="339">
        <f>集計!AK127</f>
        <v>0</v>
      </c>
      <c r="AL127" s="339">
        <f>集計!AL127</f>
        <v>0</v>
      </c>
      <c r="AM127" s="339">
        <f>集計!AM127</f>
        <v>0</v>
      </c>
      <c r="AN127" s="339">
        <f>集計!AN127</f>
        <v>0</v>
      </c>
      <c r="AO127" s="339">
        <f>集計!AO127</f>
        <v>0</v>
      </c>
      <c r="AP127" s="339">
        <f>集計!AP127</f>
        <v>0</v>
      </c>
      <c r="AQ127" s="339">
        <f>集計!AQ127</f>
        <v>0</v>
      </c>
      <c r="AR127" s="339">
        <f>集計!AR127</f>
        <v>0</v>
      </c>
      <c r="AS127" s="339">
        <f>集計!AS127</f>
        <v>0</v>
      </c>
      <c r="AT127" s="339">
        <f>集計!AT127</f>
        <v>0</v>
      </c>
      <c r="AU127" s="339">
        <f>集計!AU127</f>
        <v>0</v>
      </c>
      <c r="AV127" s="339">
        <f>集計!AV127</f>
        <v>0</v>
      </c>
      <c r="AW127" s="60">
        <f>集計!AW127</f>
        <v>0</v>
      </c>
      <c r="AX127" s="60">
        <f>集計!AX127</f>
        <v>0</v>
      </c>
      <c r="AY127" s="60">
        <f>集計!AY127</f>
        <v>0</v>
      </c>
      <c r="AZ127" s="60">
        <f>集計!AZ127</f>
        <v>0</v>
      </c>
      <c r="BA127" s="60">
        <f>集計!BA127</f>
        <v>0</v>
      </c>
      <c r="BB127" s="60">
        <f>集計!BB127</f>
        <v>0</v>
      </c>
      <c r="BC127" s="60">
        <f>集計!BC127</f>
        <v>0</v>
      </c>
      <c r="BD127" s="60">
        <f>集計!BD127</f>
        <v>0</v>
      </c>
    </row>
    <row r="128" spans="32:56">
      <c r="AF128" s="339">
        <f>集計!AF128</f>
        <v>0</v>
      </c>
      <c r="AG128" s="339">
        <f>集計!AG128</f>
        <v>0</v>
      </c>
      <c r="AH128" s="339">
        <f>集計!AH128</f>
        <v>0</v>
      </c>
      <c r="AI128" s="339">
        <f>集計!AI128</f>
        <v>0</v>
      </c>
      <c r="AJ128" s="339">
        <f>集計!AJ128</f>
        <v>0</v>
      </c>
      <c r="AK128" s="339">
        <f>集計!AK128</f>
        <v>0</v>
      </c>
      <c r="AL128" s="339">
        <f>集計!AL128</f>
        <v>0</v>
      </c>
      <c r="AM128" s="339">
        <f>集計!AM128</f>
        <v>0</v>
      </c>
      <c r="AN128" s="339">
        <f>集計!AN128</f>
        <v>0</v>
      </c>
      <c r="AO128" s="339">
        <f>集計!AO128</f>
        <v>0</v>
      </c>
      <c r="AP128" s="339">
        <f>集計!AP128</f>
        <v>0</v>
      </c>
      <c r="AQ128" s="339">
        <f>集計!AQ128</f>
        <v>0</v>
      </c>
      <c r="AR128" s="339">
        <f>集計!AR128</f>
        <v>0</v>
      </c>
      <c r="AS128" s="339">
        <f>集計!AS128</f>
        <v>0</v>
      </c>
      <c r="AT128" s="339">
        <f>集計!AT128</f>
        <v>0</v>
      </c>
      <c r="AU128" s="339">
        <f>集計!AU128</f>
        <v>0</v>
      </c>
      <c r="AV128" s="339">
        <f>集計!AV128</f>
        <v>0</v>
      </c>
      <c r="AW128" s="60">
        <f>集計!AW128</f>
        <v>0</v>
      </c>
      <c r="AX128" s="60">
        <f>集計!AX128</f>
        <v>0</v>
      </c>
      <c r="AY128" s="60">
        <f>集計!AY128</f>
        <v>0</v>
      </c>
      <c r="AZ128" s="60">
        <f>集計!AZ128</f>
        <v>0</v>
      </c>
      <c r="BA128" s="60">
        <f>集計!BA128</f>
        <v>0</v>
      </c>
      <c r="BB128" s="60">
        <f>集計!BB128</f>
        <v>0</v>
      </c>
      <c r="BC128" s="60">
        <f>集計!BC128</f>
        <v>0</v>
      </c>
      <c r="BD128" s="60">
        <f>集計!BD128</f>
        <v>0</v>
      </c>
    </row>
    <row r="129" spans="32:56">
      <c r="AF129" s="339">
        <f>集計!AF129</f>
        <v>0</v>
      </c>
      <c r="AG129" s="339">
        <f>集計!AG129</f>
        <v>0</v>
      </c>
      <c r="AH129" s="339">
        <f>集計!AH129</f>
        <v>0</v>
      </c>
      <c r="AI129" s="339">
        <f>集計!AI129</f>
        <v>0</v>
      </c>
      <c r="AJ129" s="339">
        <f>集計!AJ129</f>
        <v>0</v>
      </c>
      <c r="AK129" s="339">
        <f>集計!AK129</f>
        <v>0</v>
      </c>
      <c r="AL129" s="339">
        <f>集計!AL129</f>
        <v>0</v>
      </c>
      <c r="AM129" s="339">
        <f>集計!AM129</f>
        <v>0</v>
      </c>
      <c r="AN129" s="339">
        <f>集計!AN129</f>
        <v>0</v>
      </c>
      <c r="AO129" s="339">
        <f>集計!AO129</f>
        <v>0</v>
      </c>
      <c r="AP129" s="339">
        <f>集計!AP129</f>
        <v>0</v>
      </c>
      <c r="AQ129" s="339">
        <f>集計!AQ129</f>
        <v>0</v>
      </c>
      <c r="AR129" s="339">
        <f>集計!AR129</f>
        <v>0</v>
      </c>
      <c r="AS129" s="339">
        <f>集計!AS129</f>
        <v>0</v>
      </c>
      <c r="AT129" s="339">
        <f>集計!AT129</f>
        <v>0</v>
      </c>
      <c r="AU129" s="339">
        <f>集計!AU129</f>
        <v>0</v>
      </c>
      <c r="AV129" s="339">
        <f>集計!AV129</f>
        <v>0</v>
      </c>
      <c r="AW129" s="60">
        <f>集計!AW129</f>
        <v>0</v>
      </c>
      <c r="AX129" s="60">
        <f>集計!AX129</f>
        <v>0</v>
      </c>
      <c r="AY129" s="60">
        <f>集計!AY129</f>
        <v>0</v>
      </c>
      <c r="AZ129" s="60">
        <f>集計!AZ129</f>
        <v>0</v>
      </c>
      <c r="BA129" s="60">
        <f>集計!BA129</f>
        <v>0</v>
      </c>
      <c r="BB129" s="60">
        <f>集計!BB129</f>
        <v>0</v>
      </c>
      <c r="BC129" s="60">
        <f>集計!BC129</f>
        <v>0</v>
      </c>
      <c r="BD129" s="60">
        <f>集計!BD129</f>
        <v>0</v>
      </c>
    </row>
    <row r="130" spans="32:56">
      <c r="AF130" s="339">
        <f>集計!AF130</f>
        <v>0</v>
      </c>
      <c r="AG130" s="339">
        <f>集計!AG130</f>
        <v>0</v>
      </c>
      <c r="AH130" s="339">
        <f>集計!AH130</f>
        <v>0</v>
      </c>
      <c r="AI130" s="339">
        <f>集計!AI130</f>
        <v>0</v>
      </c>
      <c r="AJ130" s="339">
        <f>集計!AJ130</f>
        <v>0</v>
      </c>
      <c r="AK130" s="339">
        <f>集計!AK130</f>
        <v>0</v>
      </c>
      <c r="AL130" s="339">
        <f>集計!AL130</f>
        <v>0</v>
      </c>
      <c r="AM130" s="339">
        <f>集計!AM130</f>
        <v>0</v>
      </c>
      <c r="AN130" s="339">
        <f>集計!AN130</f>
        <v>0</v>
      </c>
      <c r="AO130" s="339">
        <f>集計!AO130</f>
        <v>0</v>
      </c>
      <c r="AP130" s="339">
        <f>集計!AP130</f>
        <v>0</v>
      </c>
      <c r="AQ130" s="339">
        <f>集計!AQ130</f>
        <v>0</v>
      </c>
      <c r="AR130" s="339">
        <f>集計!AR130</f>
        <v>0</v>
      </c>
      <c r="AS130" s="339">
        <f>集計!AS130</f>
        <v>0</v>
      </c>
      <c r="AT130" s="339">
        <f>集計!AT130</f>
        <v>0</v>
      </c>
      <c r="AU130" s="339">
        <f>集計!AU130</f>
        <v>0</v>
      </c>
      <c r="AV130" s="339">
        <f>集計!AV130</f>
        <v>0</v>
      </c>
      <c r="AW130" s="60">
        <f>集計!AW130</f>
        <v>0</v>
      </c>
      <c r="AX130" s="60">
        <f>集計!AX130</f>
        <v>0</v>
      </c>
      <c r="AY130" s="60">
        <f>集計!AY130</f>
        <v>0</v>
      </c>
      <c r="AZ130" s="60">
        <f>集計!AZ130</f>
        <v>0</v>
      </c>
      <c r="BA130" s="60">
        <f>集計!BA130</f>
        <v>0</v>
      </c>
      <c r="BB130" s="60">
        <f>集計!BB130</f>
        <v>0</v>
      </c>
      <c r="BC130" s="60">
        <f>集計!BC130</f>
        <v>0</v>
      </c>
      <c r="BD130" s="60">
        <f>集計!BD130</f>
        <v>0</v>
      </c>
    </row>
    <row r="131" spans="32:56">
      <c r="AF131" s="339">
        <f>集計!AF131</f>
        <v>0</v>
      </c>
      <c r="AG131" s="339">
        <f>集計!AG131</f>
        <v>0</v>
      </c>
      <c r="AH131" s="339">
        <f>集計!AH131</f>
        <v>0</v>
      </c>
      <c r="AI131" s="339">
        <f>集計!AI131</f>
        <v>0</v>
      </c>
      <c r="AJ131" s="339">
        <f>集計!AJ131</f>
        <v>0</v>
      </c>
      <c r="AK131" s="339">
        <f>集計!AK131</f>
        <v>0</v>
      </c>
      <c r="AL131" s="339">
        <f>集計!AL131</f>
        <v>0</v>
      </c>
      <c r="AM131" s="339">
        <f>集計!AM131</f>
        <v>0</v>
      </c>
      <c r="AN131" s="339">
        <f>集計!AN131</f>
        <v>0</v>
      </c>
      <c r="AO131" s="339">
        <f>集計!AO131</f>
        <v>0</v>
      </c>
      <c r="AP131" s="339">
        <f>集計!AP131</f>
        <v>0</v>
      </c>
      <c r="AQ131" s="339">
        <f>集計!AQ131</f>
        <v>0</v>
      </c>
      <c r="AR131" s="339">
        <f>集計!AR131</f>
        <v>0</v>
      </c>
      <c r="AS131" s="339">
        <f>集計!AS131</f>
        <v>0</v>
      </c>
      <c r="AT131" s="339">
        <f>集計!AT131</f>
        <v>0</v>
      </c>
      <c r="AU131" s="339">
        <f>集計!AU131</f>
        <v>0</v>
      </c>
      <c r="AV131" s="339">
        <f>集計!AV131</f>
        <v>0</v>
      </c>
      <c r="AW131" s="60">
        <f>集計!AW131</f>
        <v>0</v>
      </c>
      <c r="AX131" s="60">
        <f>集計!AX131</f>
        <v>0</v>
      </c>
      <c r="AY131" s="60">
        <f>集計!AY131</f>
        <v>0</v>
      </c>
      <c r="AZ131" s="60">
        <f>集計!AZ131</f>
        <v>0</v>
      </c>
      <c r="BA131" s="60">
        <f>集計!BA131</f>
        <v>0</v>
      </c>
      <c r="BB131" s="60">
        <f>集計!BB131</f>
        <v>0</v>
      </c>
      <c r="BC131" s="60">
        <f>集計!BC131</f>
        <v>0</v>
      </c>
      <c r="BD131" s="60">
        <f>集計!BD131</f>
        <v>0</v>
      </c>
    </row>
    <row r="132" spans="32:56">
      <c r="AF132" s="339">
        <f>集計!AF132</f>
        <v>0</v>
      </c>
      <c r="AG132" s="339">
        <f>集計!AG132</f>
        <v>0</v>
      </c>
      <c r="AH132" s="339">
        <f>集計!AH132</f>
        <v>0</v>
      </c>
      <c r="AI132" s="339">
        <f>集計!AI132</f>
        <v>0</v>
      </c>
      <c r="AJ132" s="339">
        <f>集計!AJ132</f>
        <v>0</v>
      </c>
      <c r="AK132" s="339">
        <f>集計!AK132</f>
        <v>0</v>
      </c>
      <c r="AL132" s="339">
        <f>集計!AL132</f>
        <v>0</v>
      </c>
      <c r="AM132" s="339">
        <f>集計!AM132</f>
        <v>0</v>
      </c>
      <c r="AN132" s="339">
        <f>集計!AN132</f>
        <v>0</v>
      </c>
      <c r="AO132" s="339">
        <f>集計!AO132</f>
        <v>0</v>
      </c>
      <c r="AP132" s="339">
        <f>集計!AP132</f>
        <v>0</v>
      </c>
      <c r="AQ132" s="339">
        <f>集計!AQ132</f>
        <v>0</v>
      </c>
      <c r="AR132" s="339">
        <f>集計!AR132</f>
        <v>0</v>
      </c>
      <c r="AS132" s="339">
        <f>集計!AS132</f>
        <v>0</v>
      </c>
      <c r="AT132" s="339">
        <f>集計!AT132</f>
        <v>0</v>
      </c>
      <c r="AU132" s="339">
        <f>集計!AU132</f>
        <v>0</v>
      </c>
      <c r="AV132" s="339">
        <f>集計!AV132</f>
        <v>0</v>
      </c>
      <c r="AW132" s="60">
        <f>集計!AW132</f>
        <v>0</v>
      </c>
      <c r="AX132" s="60">
        <f>集計!AX132</f>
        <v>0</v>
      </c>
      <c r="AY132" s="60">
        <f>集計!AY132</f>
        <v>0</v>
      </c>
      <c r="AZ132" s="60">
        <f>集計!AZ132</f>
        <v>0</v>
      </c>
      <c r="BA132" s="60">
        <f>集計!BA132</f>
        <v>0</v>
      </c>
      <c r="BB132" s="60">
        <f>集計!BB132</f>
        <v>0</v>
      </c>
      <c r="BC132" s="60">
        <f>集計!BC132</f>
        <v>0</v>
      </c>
      <c r="BD132" s="60">
        <f>集計!BD132</f>
        <v>0</v>
      </c>
    </row>
    <row r="133" spans="32:56">
      <c r="AF133" s="339">
        <f>集計!AF133</f>
        <v>0</v>
      </c>
      <c r="AG133" s="339">
        <f>集計!AG133</f>
        <v>0</v>
      </c>
      <c r="AH133" s="339">
        <f>集計!AH133</f>
        <v>0</v>
      </c>
      <c r="AI133" s="339">
        <f>集計!AI133</f>
        <v>0</v>
      </c>
      <c r="AJ133" s="339">
        <f>集計!AJ133</f>
        <v>0</v>
      </c>
      <c r="AK133" s="339">
        <f>集計!AK133</f>
        <v>0</v>
      </c>
      <c r="AL133" s="339">
        <f>集計!AL133</f>
        <v>0</v>
      </c>
      <c r="AM133" s="339">
        <f>集計!AM133</f>
        <v>0</v>
      </c>
      <c r="AN133" s="339">
        <f>集計!AN133</f>
        <v>0</v>
      </c>
      <c r="AO133" s="339">
        <f>集計!AO133</f>
        <v>0</v>
      </c>
      <c r="AP133" s="339">
        <f>集計!AP133</f>
        <v>0</v>
      </c>
      <c r="AQ133" s="339">
        <f>集計!AQ133</f>
        <v>0</v>
      </c>
      <c r="AR133" s="339">
        <f>集計!AR133</f>
        <v>0</v>
      </c>
      <c r="AS133" s="339">
        <f>集計!AS133</f>
        <v>0</v>
      </c>
      <c r="AT133" s="339">
        <f>集計!AT133</f>
        <v>0</v>
      </c>
      <c r="AU133" s="339">
        <f>集計!AU133</f>
        <v>0</v>
      </c>
      <c r="AV133" s="339">
        <f>集計!AV133</f>
        <v>0</v>
      </c>
      <c r="AW133" s="60">
        <f>集計!AW133</f>
        <v>0</v>
      </c>
      <c r="AX133" s="60">
        <f>集計!AX133</f>
        <v>0</v>
      </c>
      <c r="AY133" s="60">
        <f>集計!AY133</f>
        <v>0</v>
      </c>
      <c r="AZ133" s="60">
        <f>集計!AZ133</f>
        <v>0</v>
      </c>
      <c r="BA133" s="60">
        <f>集計!BA133</f>
        <v>0</v>
      </c>
      <c r="BB133" s="60">
        <f>集計!BB133</f>
        <v>0</v>
      </c>
      <c r="BC133" s="60">
        <f>集計!BC133</f>
        <v>0</v>
      </c>
      <c r="BD133" s="60">
        <f>集計!BD133</f>
        <v>0</v>
      </c>
    </row>
    <row r="134" spans="32:56">
      <c r="AF134" s="339">
        <f>集計!AF134</f>
        <v>0</v>
      </c>
      <c r="AG134" s="339">
        <f>集計!AG134</f>
        <v>0</v>
      </c>
      <c r="AH134" s="339">
        <f>集計!AH134</f>
        <v>0</v>
      </c>
      <c r="AI134" s="339">
        <f>集計!AI134</f>
        <v>0</v>
      </c>
      <c r="AJ134" s="339">
        <f>集計!AJ134</f>
        <v>0</v>
      </c>
      <c r="AK134" s="339">
        <f>集計!AK134</f>
        <v>0</v>
      </c>
      <c r="AL134" s="339">
        <f>集計!AL134</f>
        <v>0</v>
      </c>
      <c r="AM134" s="339">
        <f>集計!AM134</f>
        <v>0</v>
      </c>
      <c r="AN134" s="339">
        <f>集計!AN134</f>
        <v>0</v>
      </c>
      <c r="AO134" s="339">
        <f>集計!AO134</f>
        <v>0</v>
      </c>
      <c r="AP134" s="339">
        <f>集計!AP134</f>
        <v>0</v>
      </c>
      <c r="AQ134" s="339">
        <f>集計!AQ134</f>
        <v>0</v>
      </c>
      <c r="AR134" s="339">
        <f>集計!AR134</f>
        <v>0</v>
      </c>
      <c r="AS134" s="339">
        <f>集計!AS134</f>
        <v>0</v>
      </c>
      <c r="AT134" s="339">
        <f>集計!AT134</f>
        <v>0</v>
      </c>
      <c r="AU134" s="339">
        <f>集計!AU134</f>
        <v>0</v>
      </c>
      <c r="AV134" s="339">
        <f>集計!AV134</f>
        <v>0</v>
      </c>
      <c r="AW134" s="60">
        <f>集計!AW134</f>
        <v>0</v>
      </c>
      <c r="AX134" s="60">
        <f>集計!AX134</f>
        <v>0</v>
      </c>
      <c r="AY134" s="60">
        <f>集計!AY134</f>
        <v>0</v>
      </c>
      <c r="AZ134" s="60">
        <f>集計!AZ134</f>
        <v>0</v>
      </c>
      <c r="BA134" s="60">
        <f>集計!BA134</f>
        <v>0</v>
      </c>
      <c r="BB134" s="60">
        <f>集計!BB134</f>
        <v>0</v>
      </c>
      <c r="BC134" s="60">
        <f>集計!BC134</f>
        <v>0</v>
      </c>
      <c r="BD134" s="60">
        <f>集計!BD134</f>
        <v>0</v>
      </c>
    </row>
    <row r="135" spans="32:56">
      <c r="AF135" s="339">
        <f>集計!AF135</f>
        <v>0</v>
      </c>
      <c r="AG135" s="339">
        <f>集計!AG135</f>
        <v>0</v>
      </c>
      <c r="AH135" s="339">
        <f>集計!AH135</f>
        <v>0</v>
      </c>
      <c r="AI135" s="339">
        <f>集計!AI135</f>
        <v>0</v>
      </c>
      <c r="AJ135" s="339">
        <f>集計!AJ135</f>
        <v>0</v>
      </c>
      <c r="AK135" s="339">
        <f>集計!AK135</f>
        <v>0</v>
      </c>
      <c r="AL135" s="339">
        <f>集計!AL135</f>
        <v>0</v>
      </c>
      <c r="AM135" s="339">
        <f>集計!AM135</f>
        <v>0</v>
      </c>
      <c r="AN135" s="339">
        <f>集計!AN135</f>
        <v>0</v>
      </c>
      <c r="AO135" s="339">
        <f>集計!AO135</f>
        <v>0</v>
      </c>
      <c r="AP135" s="339">
        <f>集計!AP135</f>
        <v>0</v>
      </c>
      <c r="AQ135" s="339">
        <f>集計!AQ135</f>
        <v>0</v>
      </c>
      <c r="AR135" s="339">
        <f>集計!AR135</f>
        <v>0</v>
      </c>
      <c r="AS135" s="339">
        <f>集計!AS135</f>
        <v>0</v>
      </c>
      <c r="AT135" s="339">
        <f>集計!AT135</f>
        <v>0</v>
      </c>
      <c r="AU135" s="339">
        <f>集計!AU135</f>
        <v>0</v>
      </c>
      <c r="AV135" s="339">
        <f>集計!AV135</f>
        <v>0</v>
      </c>
      <c r="AW135" s="60">
        <f>集計!AW135</f>
        <v>0</v>
      </c>
      <c r="AX135" s="60">
        <f>集計!AX135</f>
        <v>0</v>
      </c>
      <c r="AY135" s="60">
        <f>集計!AY135</f>
        <v>0</v>
      </c>
      <c r="AZ135" s="60">
        <f>集計!AZ135</f>
        <v>0</v>
      </c>
      <c r="BA135" s="60">
        <f>集計!BA135</f>
        <v>0</v>
      </c>
      <c r="BB135" s="60">
        <f>集計!BB135</f>
        <v>0</v>
      </c>
      <c r="BC135" s="60">
        <f>集計!BC135</f>
        <v>0</v>
      </c>
      <c r="BD135" s="60">
        <f>集計!BD135</f>
        <v>0</v>
      </c>
    </row>
    <row r="136" spans="32:56">
      <c r="AF136" s="339">
        <f>集計!AF136</f>
        <v>0</v>
      </c>
      <c r="AG136" s="339">
        <f>集計!AG136</f>
        <v>0</v>
      </c>
      <c r="AH136" s="339">
        <f>集計!AH136</f>
        <v>0</v>
      </c>
      <c r="AI136" s="339">
        <f>集計!AI136</f>
        <v>0</v>
      </c>
      <c r="AJ136" s="339">
        <f>集計!AJ136</f>
        <v>0</v>
      </c>
      <c r="AK136" s="339">
        <f>集計!AK136</f>
        <v>0</v>
      </c>
      <c r="AL136" s="339">
        <f>集計!AL136</f>
        <v>0</v>
      </c>
      <c r="AM136" s="339">
        <f>集計!AM136</f>
        <v>0</v>
      </c>
      <c r="AN136" s="339">
        <f>集計!AN136</f>
        <v>0</v>
      </c>
      <c r="AO136" s="339">
        <f>集計!AO136</f>
        <v>0</v>
      </c>
      <c r="AP136" s="339">
        <f>集計!AP136</f>
        <v>0</v>
      </c>
      <c r="AQ136" s="339">
        <f>集計!AQ136</f>
        <v>0</v>
      </c>
      <c r="AR136" s="339">
        <f>集計!AR136</f>
        <v>0</v>
      </c>
      <c r="AS136" s="339">
        <f>集計!AS136</f>
        <v>0</v>
      </c>
      <c r="AT136" s="339">
        <f>集計!AT136</f>
        <v>0</v>
      </c>
      <c r="AU136" s="339">
        <f>集計!AU136</f>
        <v>0</v>
      </c>
      <c r="AV136" s="339">
        <f>集計!AV136</f>
        <v>0</v>
      </c>
      <c r="AW136" s="60">
        <f>集計!AW136</f>
        <v>0</v>
      </c>
      <c r="AX136" s="60">
        <f>集計!AX136</f>
        <v>0</v>
      </c>
      <c r="AY136" s="60">
        <f>集計!AY136</f>
        <v>0</v>
      </c>
      <c r="AZ136" s="60">
        <f>集計!AZ136</f>
        <v>0</v>
      </c>
      <c r="BA136" s="60">
        <f>集計!BA136</f>
        <v>0</v>
      </c>
      <c r="BB136" s="60">
        <f>集計!BB136</f>
        <v>0</v>
      </c>
      <c r="BC136" s="60">
        <f>集計!BC136</f>
        <v>0</v>
      </c>
      <c r="BD136" s="60">
        <f>集計!BD136</f>
        <v>0</v>
      </c>
    </row>
    <row r="137" spans="32:56">
      <c r="AF137" s="339">
        <f>集計!AF137</f>
        <v>0</v>
      </c>
      <c r="AG137" s="339">
        <f>集計!AG137</f>
        <v>0</v>
      </c>
      <c r="AH137" s="339">
        <f>集計!AH137</f>
        <v>0</v>
      </c>
      <c r="AI137" s="339">
        <f>集計!AI137</f>
        <v>0</v>
      </c>
      <c r="AJ137" s="339">
        <f>集計!AJ137</f>
        <v>0</v>
      </c>
      <c r="AK137" s="339">
        <f>集計!AK137</f>
        <v>0</v>
      </c>
      <c r="AL137" s="339">
        <f>集計!AL137</f>
        <v>0</v>
      </c>
      <c r="AM137" s="339">
        <f>集計!AM137</f>
        <v>0</v>
      </c>
      <c r="AN137" s="339">
        <f>集計!AN137</f>
        <v>0</v>
      </c>
      <c r="AO137" s="339">
        <f>集計!AO137</f>
        <v>0</v>
      </c>
      <c r="AP137" s="339">
        <f>集計!AP137</f>
        <v>0</v>
      </c>
      <c r="AQ137" s="339">
        <f>集計!AQ137</f>
        <v>0</v>
      </c>
      <c r="AR137" s="339">
        <f>集計!AR137</f>
        <v>0</v>
      </c>
      <c r="AS137" s="339">
        <f>集計!AS137</f>
        <v>0</v>
      </c>
      <c r="AT137" s="339">
        <f>集計!AT137</f>
        <v>0</v>
      </c>
      <c r="AU137" s="339">
        <f>集計!AU137</f>
        <v>0</v>
      </c>
      <c r="AV137" s="339">
        <f>集計!AV137</f>
        <v>0</v>
      </c>
      <c r="AW137" s="60">
        <f>集計!AW137</f>
        <v>0</v>
      </c>
      <c r="AX137" s="60">
        <f>集計!AX137</f>
        <v>0</v>
      </c>
      <c r="AY137" s="60">
        <f>集計!AY137</f>
        <v>0</v>
      </c>
      <c r="AZ137" s="60">
        <f>集計!AZ137</f>
        <v>0</v>
      </c>
      <c r="BA137" s="60">
        <f>集計!BA137</f>
        <v>0</v>
      </c>
      <c r="BB137" s="60">
        <f>集計!BB137</f>
        <v>0</v>
      </c>
      <c r="BC137" s="60">
        <f>集計!BC137</f>
        <v>0</v>
      </c>
      <c r="BD137" s="60">
        <f>集計!BD137</f>
        <v>0</v>
      </c>
    </row>
    <row r="138" spans="32:56">
      <c r="AF138" s="339">
        <f>集計!AF138</f>
        <v>0</v>
      </c>
      <c r="AG138" s="339">
        <f>集計!AG138</f>
        <v>0</v>
      </c>
      <c r="AH138" s="339">
        <f>集計!AH138</f>
        <v>0</v>
      </c>
      <c r="AI138" s="339">
        <f>集計!AI138</f>
        <v>0</v>
      </c>
      <c r="AJ138" s="339">
        <f>集計!AJ138</f>
        <v>0</v>
      </c>
      <c r="AK138" s="339">
        <f>集計!AK138</f>
        <v>0</v>
      </c>
      <c r="AL138" s="339">
        <f>集計!AL138</f>
        <v>0</v>
      </c>
      <c r="AM138" s="339">
        <f>集計!AM138</f>
        <v>0</v>
      </c>
      <c r="AN138" s="339">
        <f>集計!AN138</f>
        <v>0</v>
      </c>
      <c r="AO138" s="339">
        <f>集計!AO138</f>
        <v>0</v>
      </c>
      <c r="AP138" s="339">
        <f>集計!AP138</f>
        <v>0</v>
      </c>
      <c r="AQ138" s="339">
        <f>集計!AQ138</f>
        <v>0</v>
      </c>
      <c r="AR138" s="339">
        <f>集計!AR138</f>
        <v>0</v>
      </c>
      <c r="AS138" s="339">
        <f>集計!AS138</f>
        <v>0</v>
      </c>
      <c r="AT138" s="339">
        <f>集計!AT138</f>
        <v>0</v>
      </c>
      <c r="AU138" s="339">
        <f>集計!AU138</f>
        <v>0</v>
      </c>
      <c r="AV138" s="339">
        <f>集計!AV138</f>
        <v>0</v>
      </c>
      <c r="AW138" s="60">
        <f>集計!AW138</f>
        <v>0</v>
      </c>
      <c r="AX138" s="60">
        <f>集計!AX138</f>
        <v>0</v>
      </c>
      <c r="AY138" s="60">
        <f>集計!AY138</f>
        <v>0</v>
      </c>
      <c r="AZ138" s="60">
        <f>集計!AZ138</f>
        <v>0</v>
      </c>
      <c r="BA138" s="60">
        <f>集計!BA138</f>
        <v>0</v>
      </c>
      <c r="BB138" s="60">
        <f>集計!BB138</f>
        <v>0</v>
      </c>
      <c r="BC138" s="60">
        <f>集計!BC138</f>
        <v>0</v>
      </c>
      <c r="BD138" s="60">
        <f>集計!BD138</f>
        <v>0</v>
      </c>
    </row>
    <row r="139" spans="32:56">
      <c r="AF139" s="339">
        <f>集計!AF139</f>
        <v>0</v>
      </c>
      <c r="AG139" s="339">
        <f>集計!AG139</f>
        <v>0</v>
      </c>
      <c r="AH139" s="339">
        <f>集計!AH139</f>
        <v>0</v>
      </c>
      <c r="AI139" s="339">
        <f>集計!AI139</f>
        <v>0</v>
      </c>
      <c r="AJ139" s="339">
        <f>集計!AJ139</f>
        <v>0</v>
      </c>
      <c r="AK139" s="339">
        <f>集計!AK139</f>
        <v>0</v>
      </c>
      <c r="AL139" s="339">
        <f>集計!AL139</f>
        <v>0</v>
      </c>
      <c r="AM139" s="339">
        <f>集計!AM139</f>
        <v>0</v>
      </c>
      <c r="AN139" s="339">
        <f>集計!AN139</f>
        <v>0</v>
      </c>
      <c r="AO139" s="339">
        <f>集計!AO139</f>
        <v>0</v>
      </c>
      <c r="AP139" s="339">
        <f>集計!AP139</f>
        <v>0</v>
      </c>
      <c r="AQ139" s="339">
        <f>集計!AQ139</f>
        <v>0</v>
      </c>
      <c r="AR139" s="339">
        <f>集計!AR139</f>
        <v>0</v>
      </c>
      <c r="AS139" s="339">
        <f>集計!AS139</f>
        <v>0</v>
      </c>
      <c r="AT139" s="339">
        <f>集計!AT139</f>
        <v>0</v>
      </c>
      <c r="AU139" s="339">
        <f>集計!AU139</f>
        <v>0</v>
      </c>
      <c r="AV139" s="339">
        <f>集計!AV139</f>
        <v>0</v>
      </c>
      <c r="AW139" s="60">
        <f>集計!AW139</f>
        <v>0</v>
      </c>
      <c r="AX139" s="60">
        <f>集計!AX139</f>
        <v>0</v>
      </c>
      <c r="AY139" s="60">
        <f>集計!AY139</f>
        <v>0</v>
      </c>
      <c r="AZ139" s="60">
        <f>集計!AZ139</f>
        <v>0</v>
      </c>
      <c r="BA139" s="60">
        <f>集計!BA139</f>
        <v>0</v>
      </c>
      <c r="BB139" s="60">
        <f>集計!BB139</f>
        <v>0</v>
      </c>
      <c r="BC139" s="60">
        <f>集計!BC139</f>
        <v>0</v>
      </c>
      <c r="BD139" s="60">
        <f>集計!BD139</f>
        <v>0</v>
      </c>
    </row>
    <row r="140" spans="32:56">
      <c r="AF140" s="339">
        <f>集計!AF140</f>
        <v>0</v>
      </c>
      <c r="AG140" s="339">
        <f>集計!AG140</f>
        <v>0</v>
      </c>
      <c r="AH140" s="339">
        <f>集計!AH140</f>
        <v>0</v>
      </c>
      <c r="AI140" s="339">
        <f>集計!AI140</f>
        <v>0</v>
      </c>
      <c r="AJ140" s="339">
        <f>集計!AJ140</f>
        <v>0</v>
      </c>
      <c r="AK140" s="339">
        <f>集計!AK140</f>
        <v>0</v>
      </c>
      <c r="AL140" s="339">
        <f>集計!AL140</f>
        <v>0</v>
      </c>
      <c r="AM140" s="339">
        <f>集計!AM140</f>
        <v>0</v>
      </c>
      <c r="AN140" s="339">
        <f>集計!AN140</f>
        <v>0</v>
      </c>
      <c r="AO140" s="339">
        <f>集計!AO140</f>
        <v>0</v>
      </c>
      <c r="AP140" s="339">
        <f>集計!AP140</f>
        <v>0</v>
      </c>
      <c r="AQ140" s="339">
        <f>集計!AQ140</f>
        <v>0</v>
      </c>
      <c r="AR140" s="339">
        <f>集計!AR140</f>
        <v>0</v>
      </c>
      <c r="AS140" s="339">
        <f>集計!AS140</f>
        <v>0</v>
      </c>
      <c r="AT140" s="339">
        <f>集計!AT140</f>
        <v>0</v>
      </c>
      <c r="AU140" s="339">
        <f>集計!AU140</f>
        <v>0</v>
      </c>
      <c r="AV140" s="339">
        <f>集計!AV140</f>
        <v>0</v>
      </c>
      <c r="AW140" s="60">
        <f>集計!AW140</f>
        <v>0</v>
      </c>
      <c r="AX140" s="60">
        <f>集計!AX140</f>
        <v>0</v>
      </c>
      <c r="AY140" s="60">
        <f>集計!AY140</f>
        <v>0</v>
      </c>
      <c r="AZ140" s="60">
        <f>集計!AZ140</f>
        <v>0</v>
      </c>
      <c r="BA140" s="60">
        <f>集計!BA140</f>
        <v>0</v>
      </c>
      <c r="BB140" s="60">
        <f>集計!BB140</f>
        <v>0</v>
      </c>
      <c r="BC140" s="60">
        <f>集計!BC140</f>
        <v>0</v>
      </c>
      <c r="BD140" s="60">
        <f>集計!BD140</f>
        <v>0</v>
      </c>
    </row>
    <row r="141" spans="32:56">
      <c r="AF141" s="339">
        <f>集計!AF141</f>
        <v>0</v>
      </c>
      <c r="AG141" s="339">
        <f>集計!AG141</f>
        <v>0</v>
      </c>
      <c r="AH141" s="339">
        <f>集計!AH141</f>
        <v>0</v>
      </c>
      <c r="AI141" s="339">
        <f>集計!AI141</f>
        <v>0</v>
      </c>
      <c r="AJ141" s="339">
        <f>集計!AJ141</f>
        <v>0</v>
      </c>
      <c r="AK141" s="339">
        <f>集計!AK141</f>
        <v>0</v>
      </c>
      <c r="AL141" s="339">
        <f>集計!AL141</f>
        <v>0</v>
      </c>
      <c r="AM141" s="339">
        <f>集計!AM141</f>
        <v>0</v>
      </c>
      <c r="AN141" s="339">
        <f>集計!AN141</f>
        <v>0</v>
      </c>
      <c r="AO141" s="339">
        <f>集計!AO141</f>
        <v>0</v>
      </c>
      <c r="AP141" s="339">
        <f>集計!AP141</f>
        <v>0</v>
      </c>
      <c r="AQ141" s="339">
        <f>集計!AQ141</f>
        <v>0</v>
      </c>
      <c r="AR141" s="339">
        <f>集計!AR141</f>
        <v>0</v>
      </c>
      <c r="AS141" s="339">
        <f>集計!AS141</f>
        <v>0</v>
      </c>
      <c r="AT141" s="339">
        <f>集計!AT141</f>
        <v>0</v>
      </c>
      <c r="AU141" s="339">
        <f>集計!AU141</f>
        <v>0</v>
      </c>
      <c r="AV141" s="339">
        <f>集計!AV141</f>
        <v>0</v>
      </c>
      <c r="AW141" s="60">
        <f>集計!AW141</f>
        <v>0</v>
      </c>
      <c r="AX141" s="60">
        <f>集計!AX141</f>
        <v>0</v>
      </c>
      <c r="AY141" s="60">
        <f>集計!AY141</f>
        <v>0</v>
      </c>
      <c r="AZ141" s="60">
        <f>集計!AZ141</f>
        <v>0</v>
      </c>
      <c r="BA141" s="60">
        <f>集計!BA141</f>
        <v>0</v>
      </c>
      <c r="BB141" s="60">
        <f>集計!BB141</f>
        <v>0</v>
      </c>
      <c r="BC141" s="60">
        <f>集計!BC141</f>
        <v>0</v>
      </c>
      <c r="BD141" s="60">
        <f>集計!BD141</f>
        <v>0</v>
      </c>
    </row>
    <row r="142" spans="32:56">
      <c r="AF142" s="339">
        <f>集計!AF142</f>
        <v>0</v>
      </c>
      <c r="AG142" s="339">
        <f>集計!AG142</f>
        <v>0</v>
      </c>
      <c r="AH142" s="339">
        <f>集計!AH142</f>
        <v>0</v>
      </c>
      <c r="AI142" s="339">
        <f>集計!AI142</f>
        <v>0</v>
      </c>
      <c r="AJ142" s="339">
        <f>集計!AJ142</f>
        <v>0</v>
      </c>
      <c r="AK142" s="339">
        <f>集計!AK142</f>
        <v>0</v>
      </c>
      <c r="AL142" s="339">
        <f>集計!AL142</f>
        <v>0</v>
      </c>
      <c r="AM142" s="339">
        <f>集計!AM142</f>
        <v>0</v>
      </c>
      <c r="AN142" s="339">
        <f>集計!AN142</f>
        <v>0</v>
      </c>
      <c r="AO142" s="339">
        <f>集計!AO142</f>
        <v>0</v>
      </c>
      <c r="AP142" s="339">
        <f>集計!AP142</f>
        <v>0</v>
      </c>
      <c r="AQ142" s="339">
        <f>集計!AQ142</f>
        <v>0</v>
      </c>
      <c r="AR142" s="339">
        <f>集計!AR142</f>
        <v>0</v>
      </c>
      <c r="AS142" s="339">
        <f>集計!AS142</f>
        <v>0</v>
      </c>
      <c r="AT142" s="339">
        <f>集計!AT142</f>
        <v>0</v>
      </c>
      <c r="AU142" s="339">
        <f>集計!AU142</f>
        <v>0</v>
      </c>
      <c r="AV142" s="339">
        <f>集計!AV142</f>
        <v>0</v>
      </c>
      <c r="AW142" s="60">
        <f>集計!AW142</f>
        <v>0</v>
      </c>
      <c r="AX142" s="60">
        <f>集計!AX142</f>
        <v>0</v>
      </c>
      <c r="AY142" s="60">
        <f>集計!AY142</f>
        <v>0</v>
      </c>
      <c r="AZ142" s="60">
        <f>集計!AZ142</f>
        <v>0</v>
      </c>
      <c r="BA142" s="60">
        <f>集計!BA142</f>
        <v>0</v>
      </c>
      <c r="BB142" s="60">
        <f>集計!BB142</f>
        <v>0</v>
      </c>
      <c r="BC142" s="60">
        <f>集計!BC142</f>
        <v>0</v>
      </c>
      <c r="BD142" s="60">
        <f>集計!BD142</f>
        <v>0</v>
      </c>
    </row>
    <row r="143" spans="32:56">
      <c r="AF143" s="339">
        <f>集計!AF143</f>
        <v>0</v>
      </c>
      <c r="AG143" s="339">
        <f>集計!AG143</f>
        <v>0</v>
      </c>
      <c r="AH143" s="339">
        <f>集計!AH143</f>
        <v>0</v>
      </c>
      <c r="AI143" s="339">
        <f>集計!AI143</f>
        <v>0</v>
      </c>
      <c r="AJ143" s="339">
        <f>集計!AJ143</f>
        <v>0</v>
      </c>
      <c r="AK143" s="339">
        <f>集計!AK143</f>
        <v>0</v>
      </c>
      <c r="AL143" s="339">
        <f>集計!AL143</f>
        <v>0</v>
      </c>
      <c r="AM143" s="339">
        <f>集計!AM143</f>
        <v>0</v>
      </c>
      <c r="AN143" s="339">
        <f>集計!AN143</f>
        <v>0</v>
      </c>
      <c r="AO143" s="339">
        <f>集計!AO143</f>
        <v>0</v>
      </c>
      <c r="AP143" s="339">
        <f>集計!AP143</f>
        <v>0</v>
      </c>
      <c r="AQ143" s="339">
        <f>集計!AQ143</f>
        <v>0</v>
      </c>
      <c r="AR143" s="339">
        <f>集計!AR143</f>
        <v>0</v>
      </c>
      <c r="AS143" s="339">
        <f>集計!AS143</f>
        <v>0</v>
      </c>
      <c r="AT143" s="339">
        <f>集計!AT143</f>
        <v>0</v>
      </c>
      <c r="AU143" s="339">
        <f>集計!AU143</f>
        <v>0</v>
      </c>
      <c r="AV143" s="339">
        <f>集計!AV143</f>
        <v>0</v>
      </c>
      <c r="AW143" s="60">
        <f>集計!AW143</f>
        <v>0</v>
      </c>
      <c r="AX143" s="60">
        <f>集計!AX143</f>
        <v>0</v>
      </c>
      <c r="AY143" s="60">
        <f>集計!AY143</f>
        <v>0</v>
      </c>
      <c r="AZ143" s="60">
        <f>集計!AZ143</f>
        <v>0</v>
      </c>
      <c r="BA143" s="60">
        <f>集計!BA143</f>
        <v>0</v>
      </c>
      <c r="BB143" s="60">
        <f>集計!BB143</f>
        <v>0</v>
      </c>
      <c r="BC143" s="60">
        <f>集計!BC143</f>
        <v>0</v>
      </c>
      <c r="BD143" s="60">
        <f>集計!BD143</f>
        <v>0</v>
      </c>
    </row>
    <row r="144" spans="32:56">
      <c r="AF144" s="339">
        <f>集計!AF144</f>
        <v>0</v>
      </c>
      <c r="AG144" s="339">
        <f>集計!AG144</f>
        <v>0</v>
      </c>
      <c r="AH144" s="339">
        <f>集計!AH144</f>
        <v>0</v>
      </c>
      <c r="AI144" s="339">
        <f>集計!AI144</f>
        <v>0</v>
      </c>
      <c r="AJ144" s="339">
        <f>集計!AJ144</f>
        <v>0</v>
      </c>
      <c r="AK144" s="339">
        <f>集計!AK144</f>
        <v>0</v>
      </c>
      <c r="AL144" s="339">
        <f>集計!AL144</f>
        <v>0</v>
      </c>
      <c r="AM144" s="339">
        <f>集計!AM144</f>
        <v>0</v>
      </c>
      <c r="AN144" s="339">
        <f>集計!AN144</f>
        <v>0</v>
      </c>
      <c r="AO144" s="339">
        <f>集計!AO144</f>
        <v>0</v>
      </c>
      <c r="AP144" s="339">
        <f>集計!AP144</f>
        <v>0</v>
      </c>
      <c r="AQ144" s="339">
        <f>集計!AQ144</f>
        <v>0</v>
      </c>
      <c r="AR144" s="339">
        <f>集計!AR144</f>
        <v>0</v>
      </c>
      <c r="AS144" s="339">
        <f>集計!AS144</f>
        <v>0</v>
      </c>
      <c r="AT144" s="339">
        <f>集計!AT144</f>
        <v>0</v>
      </c>
      <c r="AU144" s="339">
        <f>集計!AU144</f>
        <v>0</v>
      </c>
      <c r="AV144" s="339">
        <f>集計!AV144</f>
        <v>0</v>
      </c>
      <c r="AW144" s="60">
        <f>集計!AW144</f>
        <v>0</v>
      </c>
      <c r="AX144" s="60">
        <f>集計!AX144</f>
        <v>0</v>
      </c>
      <c r="AY144" s="60">
        <f>集計!AY144</f>
        <v>0</v>
      </c>
      <c r="AZ144" s="60">
        <f>集計!AZ144</f>
        <v>0</v>
      </c>
      <c r="BA144" s="60">
        <f>集計!BA144</f>
        <v>0</v>
      </c>
      <c r="BB144" s="60">
        <f>集計!BB144</f>
        <v>0</v>
      </c>
      <c r="BC144" s="60">
        <f>集計!BC144</f>
        <v>0</v>
      </c>
      <c r="BD144" s="60">
        <f>集計!BD144</f>
        <v>0</v>
      </c>
    </row>
    <row r="145" spans="32:56">
      <c r="AF145" s="339">
        <f>集計!AF145</f>
        <v>0</v>
      </c>
      <c r="AG145" s="339">
        <f>集計!AG145</f>
        <v>0</v>
      </c>
      <c r="AH145" s="339">
        <f>集計!AH145</f>
        <v>0</v>
      </c>
      <c r="AI145" s="339">
        <f>集計!AI145</f>
        <v>0</v>
      </c>
      <c r="AJ145" s="339">
        <f>集計!AJ145</f>
        <v>0</v>
      </c>
      <c r="AK145" s="339">
        <f>集計!AK145</f>
        <v>0</v>
      </c>
      <c r="AL145" s="339">
        <f>集計!AL145</f>
        <v>0</v>
      </c>
      <c r="AM145" s="339">
        <f>集計!AM145</f>
        <v>0</v>
      </c>
      <c r="AN145" s="339">
        <f>集計!AN145</f>
        <v>0</v>
      </c>
      <c r="AO145" s="339">
        <f>集計!AO145</f>
        <v>0</v>
      </c>
      <c r="AP145" s="339">
        <f>集計!AP145</f>
        <v>0</v>
      </c>
      <c r="AQ145" s="339">
        <f>集計!AQ145</f>
        <v>0</v>
      </c>
      <c r="AR145" s="339">
        <f>集計!AR145</f>
        <v>0</v>
      </c>
      <c r="AS145" s="339">
        <f>集計!AS145</f>
        <v>0</v>
      </c>
      <c r="AT145" s="339">
        <f>集計!AT145</f>
        <v>0</v>
      </c>
      <c r="AU145" s="339">
        <f>集計!AU145</f>
        <v>0</v>
      </c>
      <c r="AV145" s="339">
        <f>集計!AV145</f>
        <v>0</v>
      </c>
      <c r="AW145" s="60">
        <f>集計!AW145</f>
        <v>0</v>
      </c>
      <c r="AX145" s="60">
        <f>集計!AX145</f>
        <v>0</v>
      </c>
      <c r="AY145" s="60">
        <f>集計!AY145</f>
        <v>0</v>
      </c>
      <c r="AZ145" s="60">
        <f>集計!AZ145</f>
        <v>0</v>
      </c>
      <c r="BA145" s="60">
        <f>集計!BA145</f>
        <v>0</v>
      </c>
      <c r="BB145" s="60">
        <f>集計!BB145</f>
        <v>0</v>
      </c>
      <c r="BC145" s="60">
        <f>集計!BC145</f>
        <v>0</v>
      </c>
      <c r="BD145" s="60">
        <f>集計!BD145</f>
        <v>0</v>
      </c>
    </row>
    <row r="146" spans="32:56">
      <c r="AF146" s="339">
        <f>集計!AF146</f>
        <v>0</v>
      </c>
      <c r="AG146" s="339">
        <f>集計!AG146</f>
        <v>0</v>
      </c>
      <c r="AH146" s="339">
        <f>集計!AH146</f>
        <v>0</v>
      </c>
      <c r="AI146" s="339">
        <f>集計!AI146</f>
        <v>0</v>
      </c>
      <c r="AJ146" s="339">
        <f>集計!AJ146</f>
        <v>0</v>
      </c>
      <c r="AK146" s="339">
        <f>集計!AK146</f>
        <v>0</v>
      </c>
      <c r="AL146" s="339">
        <f>集計!AL146</f>
        <v>0</v>
      </c>
      <c r="AM146" s="339">
        <f>集計!AM146</f>
        <v>0</v>
      </c>
      <c r="AN146" s="339">
        <f>集計!AN146</f>
        <v>0</v>
      </c>
      <c r="AO146" s="339">
        <f>集計!AO146</f>
        <v>0</v>
      </c>
      <c r="AP146" s="339">
        <f>集計!AP146</f>
        <v>0</v>
      </c>
      <c r="AQ146" s="339">
        <f>集計!AQ146</f>
        <v>0</v>
      </c>
      <c r="AR146" s="339">
        <f>集計!AR146</f>
        <v>0</v>
      </c>
      <c r="AS146" s="339">
        <f>集計!AS146</f>
        <v>0</v>
      </c>
      <c r="AT146" s="339">
        <f>集計!AT146</f>
        <v>0</v>
      </c>
      <c r="AU146" s="339">
        <f>集計!AU146</f>
        <v>0</v>
      </c>
      <c r="AV146" s="339">
        <f>集計!AV146</f>
        <v>0</v>
      </c>
      <c r="AW146" s="60">
        <f>集計!AW146</f>
        <v>0</v>
      </c>
      <c r="AX146" s="60">
        <f>集計!AX146</f>
        <v>0</v>
      </c>
      <c r="AY146" s="60">
        <f>集計!AY146</f>
        <v>0</v>
      </c>
      <c r="AZ146" s="60">
        <f>集計!AZ146</f>
        <v>0</v>
      </c>
      <c r="BA146" s="60">
        <f>集計!BA146</f>
        <v>0</v>
      </c>
      <c r="BB146" s="60">
        <f>集計!BB146</f>
        <v>0</v>
      </c>
      <c r="BC146" s="60">
        <f>集計!BC146</f>
        <v>0</v>
      </c>
      <c r="BD146" s="60">
        <f>集計!BD146</f>
        <v>0</v>
      </c>
    </row>
    <row r="147" spans="32:56">
      <c r="AF147" s="339">
        <f>集計!AF147</f>
        <v>0</v>
      </c>
      <c r="AG147" s="339">
        <f>集計!AG147</f>
        <v>0</v>
      </c>
      <c r="AH147" s="339">
        <f>集計!AH147</f>
        <v>0</v>
      </c>
      <c r="AI147" s="339">
        <f>集計!AI147</f>
        <v>0</v>
      </c>
      <c r="AJ147" s="339">
        <f>集計!AJ147</f>
        <v>0</v>
      </c>
      <c r="AK147" s="339">
        <f>集計!AK147</f>
        <v>0</v>
      </c>
      <c r="AL147" s="339">
        <f>集計!AL147</f>
        <v>0</v>
      </c>
      <c r="AM147" s="339">
        <f>集計!AM147</f>
        <v>0</v>
      </c>
      <c r="AN147" s="339">
        <f>集計!AN147</f>
        <v>0</v>
      </c>
      <c r="AO147" s="339">
        <f>集計!AO147</f>
        <v>0</v>
      </c>
      <c r="AP147" s="339">
        <f>集計!AP147</f>
        <v>0</v>
      </c>
      <c r="AQ147" s="339">
        <f>集計!AQ147</f>
        <v>0</v>
      </c>
      <c r="AR147" s="339">
        <f>集計!AR147</f>
        <v>0</v>
      </c>
      <c r="AS147" s="339">
        <f>集計!AS147</f>
        <v>0</v>
      </c>
      <c r="AT147" s="339">
        <f>集計!AT147</f>
        <v>0</v>
      </c>
      <c r="AU147" s="339">
        <f>集計!AU147</f>
        <v>0</v>
      </c>
      <c r="AV147" s="339">
        <f>集計!AV147</f>
        <v>0</v>
      </c>
      <c r="AW147" s="60">
        <f>集計!AW147</f>
        <v>0</v>
      </c>
      <c r="AX147" s="60">
        <f>集計!AX147</f>
        <v>0</v>
      </c>
      <c r="AY147" s="60">
        <f>集計!AY147</f>
        <v>0</v>
      </c>
      <c r="AZ147" s="60">
        <f>集計!AZ147</f>
        <v>0</v>
      </c>
      <c r="BA147" s="60">
        <f>集計!BA147</f>
        <v>0</v>
      </c>
      <c r="BB147" s="60">
        <f>集計!BB147</f>
        <v>0</v>
      </c>
      <c r="BC147" s="60">
        <f>集計!BC147</f>
        <v>0</v>
      </c>
      <c r="BD147" s="60">
        <f>集計!BD147</f>
        <v>0</v>
      </c>
    </row>
    <row r="148" spans="32:56">
      <c r="AF148" s="339">
        <f>集計!AF148</f>
        <v>0</v>
      </c>
      <c r="AG148" s="339">
        <f>集計!AG148</f>
        <v>0</v>
      </c>
      <c r="AH148" s="339">
        <f>集計!AH148</f>
        <v>0</v>
      </c>
      <c r="AI148" s="339">
        <f>集計!AI148</f>
        <v>0</v>
      </c>
      <c r="AJ148" s="339">
        <f>集計!AJ148</f>
        <v>0</v>
      </c>
      <c r="AK148" s="339">
        <f>集計!AK148</f>
        <v>0</v>
      </c>
      <c r="AL148" s="339">
        <f>集計!AL148</f>
        <v>0</v>
      </c>
      <c r="AM148" s="339">
        <f>集計!AM148</f>
        <v>0</v>
      </c>
      <c r="AN148" s="339">
        <f>集計!AN148</f>
        <v>0</v>
      </c>
      <c r="AO148" s="339">
        <f>集計!AO148</f>
        <v>0</v>
      </c>
      <c r="AP148" s="339">
        <f>集計!AP148</f>
        <v>0</v>
      </c>
      <c r="AQ148" s="339">
        <f>集計!AQ148</f>
        <v>0</v>
      </c>
      <c r="AR148" s="339">
        <f>集計!AR148</f>
        <v>0</v>
      </c>
      <c r="AS148" s="339">
        <f>集計!AS148</f>
        <v>0</v>
      </c>
      <c r="AT148" s="339">
        <f>集計!AT148</f>
        <v>0</v>
      </c>
      <c r="AU148" s="339">
        <f>集計!AU148</f>
        <v>0</v>
      </c>
      <c r="AV148" s="339">
        <f>集計!AV148</f>
        <v>0</v>
      </c>
      <c r="AW148" s="60">
        <f>集計!AW148</f>
        <v>0</v>
      </c>
      <c r="AX148" s="60">
        <f>集計!AX148</f>
        <v>0</v>
      </c>
      <c r="AY148" s="60">
        <f>集計!AY148</f>
        <v>0</v>
      </c>
      <c r="AZ148" s="60">
        <f>集計!AZ148</f>
        <v>0</v>
      </c>
      <c r="BA148" s="60">
        <f>集計!BA148</f>
        <v>0</v>
      </c>
      <c r="BB148" s="60">
        <f>集計!BB148</f>
        <v>0</v>
      </c>
      <c r="BC148" s="60">
        <f>集計!BC148</f>
        <v>0</v>
      </c>
      <c r="BD148" s="60">
        <f>集計!BD148</f>
        <v>0</v>
      </c>
    </row>
    <row r="149" spans="32:56">
      <c r="AF149" s="339">
        <f>集計!AF149</f>
        <v>0</v>
      </c>
      <c r="AG149" s="339">
        <f>集計!AG149</f>
        <v>0</v>
      </c>
      <c r="AH149" s="339">
        <f>集計!AH149</f>
        <v>0</v>
      </c>
      <c r="AI149" s="339">
        <f>集計!AI149</f>
        <v>0</v>
      </c>
      <c r="AJ149" s="339">
        <f>集計!AJ149</f>
        <v>0</v>
      </c>
      <c r="AK149" s="339">
        <f>集計!AK149</f>
        <v>0</v>
      </c>
      <c r="AL149" s="339">
        <f>集計!AL149</f>
        <v>0</v>
      </c>
      <c r="AM149" s="339">
        <f>集計!AM149</f>
        <v>0</v>
      </c>
      <c r="AN149" s="339">
        <f>集計!AN149</f>
        <v>0</v>
      </c>
      <c r="AO149" s="339">
        <f>集計!AO149</f>
        <v>0</v>
      </c>
      <c r="AP149" s="339">
        <f>集計!AP149</f>
        <v>0</v>
      </c>
      <c r="AQ149" s="339">
        <f>集計!AQ149</f>
        <v>0</v>
      </c>
      <c r="AR149" s="339">
        <f>集計!AR149</f>
        <v>0</v>
      </c>
      <c r="AS149" s="339">
        <f>集計!AS149</f>
        <v>0</v>
      </c>
      <c r="AT149" s="339">
        <f>集計!AT149</f>
        <v>0</v>
      </c>
      <c r="AU149" s="339">
        <f>集計!AU149</f>
        <v>0</v>
      </c>
      <c r="AV149" s="339">
        <f>集計!AV149</f>
        <v>0</v>
      </c>
      <c r="AW149" s="60">
        <f>集計!AW149</f>
        <v>0</v>
      </c>
      <c r="AX149" s="60">
        <f>集計!AX149</f>
        <v>0</v>
      </c>
      <c r="AY149" s="60">
        <f>集計!AY149</f>
        <v>0</v>
      </c>
      <c r="AZ149" s="60">
        <f>集計!AZ149</f>
        <v>0</v>
      </c>
      <c r="BA149" s="60">
        <f>集計!BA149</f>
        <v>0</v>
      </c>
      <c r="BB149" s="60">
        <f>集計!BB149</f>
        <v>0</v>
      </c>
      <c r="BC149" s="60">
        <f>集計!BC149</f>
        <v>0</v>
      </c>
      <c r="BD149" s="60">
        <f>集計!BD149</f>
        <v>0</v>
      </c>
    </row>
    <row r="150" spans="32:56">
      <c r="AF150" s="339">
        <f>集計!AF150</f>
        <v>0</v>
      </c>
      <c r="AG150" s="339">
        <f>集計!AG150</f>
        <v>0</v>
      </c>
      <c r="AH150" s="339">
        <f>集計!AH150</f>
        <v>0</v>
      </c>
      <c r="AI150" s="339">
        <f>集計!AI150</f>
        <v>0</v>
      </c>
      <c r="AJ150" s="339">
        <f>集計!AJ150</f>
        <v>0</v>
      </c>
      <c r="AK150" s="339">
        <f>集計!AK150</f>
        <v>0</v>
      </c>
      <c r="AL150" s="339">
        <f>集計!AL150</f>
        <v>0</v>
      </c>
      <c r="AM150" s="339">
        <f>集計!AM150</f>
        <v>0</v>
      </c>
      <c r="AN150" s="339">
        <f>集計!AN150</f>
        <v>0</v>
      </c>
      <c r="AO150" s="339">
        <f>集計!AO150</f>
        <v>0</v>
      </c>
      <c r="AP150" s="339">
        <f>集計!AP150</f>
        <v>0</v>
      </c>
      <c r="AQ150" s="339">
        <f>集計!AQ150</f>
        <v>0</v>
      </c>
      <c r="AR150" s="339">
        <f>集計!AR150</f>
        <v>0</v>
      </c>
      <c r="AS150" s="339">
        <f>集計!AS150</f>
        <v>0</v>
      </c>
      <c r="AT150" s="339">
        <f>集計!AT150</f>
        <v>0</v>
      </c>
      <c r="AU150" s="339">
        <f>集計!AU150</f>
        <v>0</v>
      </c>
      <c r="AV150" s="339">
        <f>集計!AV150</f>
        <v>0</v>
      </c>
      <c r="AW150" s="60">
        <f>集計!AW150</f>
        <v>0</v>
      </c>
      <c r="AX150" s="60">
        <f>集計!AX150</f>
        <v>0</v>
      </c>
      <c r="AY150" s="60">
        <f>集計!AY150</f>
        <v>0</v>
      </c>
      <c r="AZ150" s="60">
        <f>集計!AZ150</f>
        <v>0</v>
      </c>
      <c r="BA150" s="60">
        <f>集計!BA150</f>
        <v>0</v>
      </c>
      <c r="BB150" s="60">
        <f>集計!BB150</f>
        <v>0</v>
      </c>
      <c r="BC150" s="60">
        <f>集計!BC150</f>
        <v>0</v>
      </c>
      <c r="BD150" s="60">
        <f>集計!BD150</f>
        <v>0</v>
      </c>
    </row>
    <row r="151" spans="32:56">
      <c r="AF151" s="339">
        <f>集計!AF151</f>
        <v>0</v>
      </c>
      <c r="AG151" s="339">
        <f>集計!AG151</f>
        <v>0</v>
      </c>
      <c r="AH151" s="339">
        <f>集計!AH151</f>
        <v>0</v>
      </c>
      <c r="AI151" s="339">
        <f>集計!AI151</f>
        <v>0</v>
      </c>
      <c r="AJ151" s="339">
        <f>集計!AJ151</f>
        <v>0</v>
      </c>
      <c r="AK151" s="339">
        <f>集計!AK151</f>
        <v>0</v>
      </c>
      <c r="AL151" s="339">
        <f>集計!AL151</f>
        <v>0</v>
      </c>
      <c r="AM151" s="339">
        <f>集計!AM151</f>
        <v>0</v>
      </c>
      <c r="AN151" s="339">
        <f>集計!AN151</f>
        <v>0</v>
      </c>
      <c r="AO151" s="339">
        <f>集計!AO151</f>
        <v>0</v>
      </c>
      <c r="AP151" s="339">
        <f>集計!AP151</f>
        <v>0</v>
      </c>
      <c r="AQ151" s="339">
        <f>集計!AQ151</f>
        <v>0</v>
      </c>
      <c r="AR151" s="339">
        <f>集計!AR151</f>
        <v>0</v>
      </c>
      <c r="AS151" s="339">
        <f>集計!AS151</f>
        <v>0</v>
      </c>
      <c r="AT151" s="339">
        <f>集計!AT151</f>
        <v>0</v>
      </c>
      <c r="AU151" s="339">
        <f>集計!AU151</f>
        <v>0</v>
      </c>
      <c r="AV151" s="339">
        <f>集計!AV151</f>
        <v>0</v>
      </c>
      <c r="AW151" s="60">
        <f>集計!AW151</f>
        <v>0</v>
      </c>
      <c r="AX151" s="60">
        <f>集計!AX151</f>
        <v>0</v>
      </c>
      <c r="AY151" s="60">
        <f>集計!AY151</f>
        <v>0</v>
      </c>
      <c r="AZ151" s="60">
        <f>集計!AZ151</f>
        <v>0</v>
      </c>
      <c r="BA151" s="60">
        <f>集計!BA151</f>
        <v>0</v>
      </c>
      <c r="BB151" s="60">
        <f>集計!BB151</f>
        <v>0</v>
      </c>
      <c r="BC151" s="60">
        <f>集計!BC151</f>
        <v>0</v>
      </c>
      <c r="BD151" s="60">
        <f>集計!BD151</f>
        <v>0</v>
      </c>
    </row>
    <row r="152" spans="32:56">
      <c r="AF152" s="339">
        <f>集計!AF152</f>
        <v>0</v>
      </c>
      <c r="AG152" s="339">
        <f>集計!AG152</f>
        <v>0</v>
      </c>
      <c r="AH152" s="339">
        <f>集計!AH152</f>
        <v>0</v>
      </c>
      <c r="AI152" s="339">
        <f>集計!AI152</f>
        <v>0</v>
      </c>
      <c r="AJ152" s="339">
        <f>集計!AJ152</f>
        <v>0</v>
      </c>
      <c r="AK152" s="339">
        <f>集計!AK152</f>
        <v>0</v>
      </c>
      <c r="AL152" s="339">
        <f>集計!AL152</f>
        <v>0</v>
      </c>
      <c r="AM152" s="339">
        <f>集計!AM152</f>
        <v>0</v>
      </c>
      <c r="AN152" s="339">
        <f>集計!AN152</f>
        <v>0</v>
      </c>
      <c r="AO152" s="339">
        <f>集計!AO152</f>
        <v>0</v>
      </c>
      <c r="AP152" s="339">
        <f>集計!AP152</f>
        <v>0</v>
      </c>
      <c r="AQ152" s="339">
        <f>集計!AQ152</f>
        <v>0</v>
      </c>
      <c r="AR152" s="339">
        <f>集計!AR152</f>
        <v>0</v>
      </c>
      <c r="AS152" s="339">
        <f>集計!AS152</f>
        <v>0</v>
      </c>
      <c r="AT152" s="339">
        <f>集計!AT152</f>
        <v>0</v>
      </c>
      <c r="AU152" s="339">
        <f>集計!AU152</f>
        <v>0</v>
      </c>
      <c r="AV152" s="339">
        <f>集計!AV152</f>
        <v>0</v>
      </c>
      <c r="AW152" s="60">
        <f>集計!AW152</f>
        <v>0</v>
      </c>
      <c r="AX152" s="60">
        <f>集計!AX152</f>
        <v>0</v>
      </c>
      <c r="AY152" s="60">
        <f>集計!AY152</f>
        <v>0</v>
      </c>
      <c r="AZ152" s="60">
        <f>集計!AZ152</f>
        <v>0</v>
      </c>
      <c r="BA152" s="60">
        <f>集計!BA152</f>
        <v>0</v>
      </c>
      <c r="BB152" s="60">
        <f>集計!BB152</f>
        <v>0</v>
      </c>
      <c r="BC152" s="60">
        <f>集計!BC152</f>
        <v>0</v>
      </c>
      <c r="BD152" s="60">
        <f>集計!BD152</f>
        <v>0</v>
      </c>
    </row>
    <row r="153" spans="32:56">
      <c r="AF153" s="339">
        <f>集計!AF153</f>
        <v>0</v>
      </c>
      <c r="AG153" s="339">
        <f>集計!AG153</f>
        <v>0</v>
      </c>
      <c r="AH153" s="339">
        <f>集計!AH153</f>
        <v>0</v>
      </c>
      <c r="AI153" s="339">
        <f>集計!AI153</f>
        <v>0</v>
      </c>
      <c r="AJ153" s="339">
        <f>集計!AJ153</f>
        <v>0</v>
      </c>
      <c r="AK153" s="339">
        <f>集計!AK153</f>
        <v>0</v>
      </c>
      <c r="AL153" s="339">
        <f>集計!AL153</f>
        <v>0</v>
      </c>
      <c r="AM153" s="339">
        <f>集計!AM153</f>
        <v>0</v>
      </c>
      <c r="AN153" s="339">
        <f>集計!AN153</f>
        <v>0</v>
      </c>
      <c r="AO153" s="339">
        <f>集計!AO153</f>
        <v>0</v>
      </c>
      <c r="AP153" s="339">
        <f>集計!AP153</f>
        <v>0</v>
      </c>
      <c r="AQ153" s="339">
        <f>集計!AQ153</f>
        <v>0</v>
      </c>
      <c r="AR153" s="339">
        <f>集計!AR153</f>
        <v>0</v>
      </c>
      <c r="AS153" s="339">
        <f>集計!AS153</f>
        <v>0</v>
      </c>
      <c r="AT153" s="339">
        <f>集計!AT153</f>
        <v>0</v>
      </c>
      <c r="AU153" s="339">
        <f>集計!AU153</f>
        <v>0</v>
      </c>
      <c r="AV153" s="339">
        <f>集計!AV153</f>
        <v>0</v>
      </c>
      <c r="AW153" s="60">
        <f>集計!AW153</f>
        <v>0</v>
      </c>
      <c r="AX153" s="60">
        <f>集計!AX153</f>
        <v>0</v>
      </c>
      <c r="AY153" s="60">
        <f>集計!AY153</f>
        <v>0</v>
      </c>
      <c r="AZ153" s="60">
        <f>集計!AZ153</f>
        <v>0</v>
      </c>
      <c r="BA153" s="60">
        <f>集計!BA153</f>
        <v>0</v>
      </c>
      <c r="BB153" s="60">
        <f>集計!BB153</f>
        <v>0</v>
      </c>
      <c r="BC153" s="60">
        <f>集計!BC153</f>
        <v>0</v>
      </c>
      <c r="BD153" s="60">
        <f>集計!BD153</f>
        <v>0</v>
      </c>
    </row>
    <row r="154" spans="32:56">
      <c r="AF154" s="339">
        <f>集計!AF154</f>
        <v>0</v>
      </c>
      <c r="AG154" s="339">
        <f>集計!AG154</f>
        <v>0</v>
      </c>
      <c r="AH154" s="339">
        <f>集計!AH154</f>
        <v>0</v>
      </c>
      <c r="AI154" s="339">
        <f>集計!AI154</f>
        <v>0</v>
      </c>
      <c r="AJ154" s="339">
        <f>集計!AJ154</f>
        <v>0</v>
      </c>
      <c r="AK154" s="339">
        <f>集計!AK154</f>
        <v>0</v>
      </c>
      <c r="AL154" s="339">
        <f>集計!AL154</f>
        <v>0</v>
      </c>
      <c r="AM154" s="339">
        <f>集計!AM154</f>
        <v>0</v>
      </c>
      <c r="AN154" s="339">
        <f>集計!AN154</f>
        <v>0</v>
      </c>
      <c r="AO154" s="339">
        <f>集計!AO154</f>
        <v>0</v>
      </c>
      <c r="AP154" s="339">
        <f>集計!AP154</f>
        <v>0</v>
      </c>
      <c r="AQ154" s="339">
        <f>集計!AQ154</f>
        <v>0</v>
      </c>
      <c r="AR154" s="339">
        <f>集計!AR154</f>
        <v>0</v>
      </c>
      <c r="AS154" s="339">
        <f>集計!AS154</f>
        <v>0</v>
      </c>
      <c r="AT154" s="339">
        <f>集計!AT154</f>
        <v>0</v>
      </c>
      <c r="AU154" s="339">
        <f>集計!AU154</f>
        <v>0</v>
      </c>
      <c r="AV154" s="339">
        <f>集計!AV154</f>
        <v>0</v>
      </c>
      <c r="AW154" s="60">
        <f>集計!AW154</f>
        <v>0</v>
      </c>
      <c r="AX154" s="60">
        <f>集計!AX154</f>
        <v>0</v>
      </c>
      <c r="AY154" s="60">
        <f>集計!AY154</f>
        <v>0</v>
      </c>
      <c r="AZ154" s="60">
        <f>集計!AZ154</f>
        <v>0</v>
      </c>
      <c r="BA154" s="60">
        <f>集計!BA154</f>
        <v>0</v>
      </c>
      <c r="BB154" s="60">
        <f>集計!BB154</f>
        <v>0</v>
      </c>
      <c r="BC154" s="60">
        <f>集計!BC154</f>
        <v>0</v>
      </c>
      <c r="BD154" s="60">
        <f>集計!BD154</f>
        <v>0</v>
      </c>
    </row>
    <row r="155" spans="32:56">
      <c r="AF155" s="339">
        <f>集計!AF155</f>
        <v>0</v>
      </c>
      <c r="AG155" s="339">
        <f>集計!AG155</f>
        <v>0</v>
      </c>
      <c r="AH155" s="339">
        <f>集計!AH155</f>
        <v>0</v>
      </c>
      <c r="AI155" s="339">
        <f>集計!AI155</f>
        <v>0</v>
      </c>
      <c r="AJ155" s="339">
        <f>集計!AJ155</f>
        <v>0</v>
      </c>
      <c r="AK155" s="339">
        <f>集計!AK155</f>
        <v>0</v>
      </c>
      <c r="AL155" s="339">
        <f>集計!AL155</f>
        <v>0</v>
      </c>
      <c r="AM155" s="339">
        <f>集計!AM155</f>
        <v>0</v>
      </c>
      <c r="AN155" s="339">
        <f>集計!AN155</f>
        <v>0</v>
      </c>
      <c r="AO155" s="339">
        <f>集計!AO155</f>
        <v>0</v>
      </c>
      <c r="AP155" s="339">
        <f>集計!AP155</f>
        <v>0</v>
      </c>
      <c r="AQ155" s="339">
        <f>集計!AQ155</f>
        <v>0</v>
      </c>
      <c r="AR155" s="339">
        <f>集計!AR155</f>
        <v>0</v>
      </c>
      <c r="AS155" s="339">
        <f>集計!AS155</f>
        <v>0</v>
      </c>
      <c r="AT155" s="339">
        <f>集計!AT155</f>
        <v>0</v>
      </c>
      <c r="AU155" s="339">
        <f>集計!AU155</f>
        <v>0</v>
      </c>
      <c r="AV155" s="339">
        <f>集計!AV155</f>
        <v>0</v>
      </c>
      <c r="AW155" s="60">
        <f>集計!AW155</f>
        <v>0</v>
      </c>
      <c r="AX155" s="60">
        <f>集計!AX155</f>
        <v>0</v>
      </c>
      <c r="AY155" s="60">
        <f>集計!AY155</f>
        <v>0</v>
      </c>
      <c r="AZ155" s="60">
        <f>集計!AZ155</f>
        <v>0</v>
      </c>
      <c r="BA155" s="60">
        <f>集計!BA155</f>
        <v>0</v>
      </c>
      <c r="BB155" s="60">
        <f>集計!BB155</f>
        <v>0</v>
      </c>
      <c r="BC155" s="60">
        <f>集計!BC155</f>
        <v>0</v>
      </c>
      <c r="BD155" s="60">
        <f>集計!BD155</f>
        <v>0</v>
      </c>
    </row>
    <row r="156" spans="32:56">
      <c r="AF156" s="339">
        <f>集計!AF156</f>
        <v>0</v>
      </c>
      <c r="AG156" s="339">
        <f>集計!AG156</f>
        <v>0</v>
      </c>
      <c r="AH156" s="339">
        <f>集計!AH156</f>
        <v>0</v>
      </c>
      <c r="AI156" s="339">
        <f>集計!AI156</f>
        <v>0</v>
      </c>
      <c r="AJ156" s="339">
        <f>集計!AJ156</f>
        <v>0</v>
      </c>
      <c r="AK156" s="339">
        <f>集計!AK156</f>
        <v>0</v>
      </c>
      <c r="AL156" s="339">
        <f>集計!AL156</f>
        <v>0</v>
      </c>
      <c r="AM156" s="339">
        <f>集計!AM156</f>
        <v>0</v>
      </c>
      <c r="AN156" s="339">
        <f>集計!AN156</f>
        <v>0</v>
      </c>
      <c r="AO156" s="339">
        <f>集計!AO156</f>
        <v>0</v>
      </c>
      <c r="AP156" s="339">
        <f>集計!AP156</f>
        <v>0</v>
      </c>
      <c r="AQ156" s="339">
        <f>集計!AQ156</f>
        <v>0</v>
      </c>
      <c r="AR156" s="339">
        <f>集計!AR156</f>
        <v>0</v>
      </c>
      <c r="AS156" s="339">
        <f>集計!AS156</f>
        <v>0</v>
      </c>
      <c r="AT156" s="339">
        <f>集計!AT156</f>
        <v>0</v>
      </c>
      <c r="AU156" s="339">
        <f>集計!AU156</f>
        <v>0</v>
      </c>
      <c r="AV156" s="339">
        <f>集計!AV156</f>
        <v>0</v>
      </c>
      <c r="AW156" s="60">
        <f>集計!AW156</f>
        <v>0</v>
      </c>
      <c r="AX156" s="60">
        <f>集計!AX156</f>
        <v>0</v>
      </c>
      <c r="AY156" s="60">
        <f>集計!AY156</f>
        <v>0</v>
      </c>
      <c r="AZ156" s="60">
        <f>集計!AZ156</f>
        <v>0</v>
      </c>
      <c r="BA156" s="60">
        <f>集計!BA156</f>
        <v>0</v>
      </c>
      <c r="BB156" s="60">
        <f>集計!BB156</f>
        <v>0</v>
      </c>
      <c r="BC156" s="60">
        <f>集計!BC156</f>
        <v>0</v>
      </c>
      <c r="BD156" s="60">
        <f>集計!BD156</f>
        <v>0</v>
      </c>
    </row>
    <row r="157" spans="32:56">
      <c r="AF157" s="339">
        <f>集計!AF157</f>
        <v>0</v>
      </c>
      <c r="AG157" s="339">
        <f>集計!AG157</f>
        <v>0</v>
      </c>
      <c r="AH157" s="339">
        <f>集計!AH157</f>
        <v>0</v>
      </c>
      <c r="AI157" s="339">
        <f>集計!AI157</f>
        <v>0</v>
      </c>
      <c r="AJ157" s="339">
        <f>集計!AJ157</f>
        <v>0</v>
      </c>
      <c r="AK157" s="339">
        <f>集計!AK157</f>
        <v>0</v>
      </c>
      <c r="AL157" s="339">
        <f>集計!AL157</f>
        <v>0</v>
      </c>
      <c r="AM157" s="339">
        <f>集計!AM157</f>
        <v>0</v>
      </c>
      <c r="AN157" s="339">
        <f>集計!AN157</f>
        <v>0</v>
      </c>
      <c r="AO157" s="339">
        <f>集計!AO157</f>
        <v>0</v>
      </c>
      <c r="AP157" s="339">
        <f>集計!AP157</f>
        <v>0</v>
      </c>
      <c r="AQ157" s="339">
        <f>集計!AQ157</f>
        <v>0</v>
      </c>
      <c r="AR157" s="339">
        <f>集計!AR157</f>
        <v>0</v>
      </c>
      <c r="AS157" s="339">
        <f>集計!AS157</f>
        <v>0</v>
      </c>
      <c r="AT157" s="339">
        <f>集計!AT157</f>
        <v>0</v>
      </c>
      <c r="AU157" s="339">
        <f>集計!AU157</f>
        <v>0</v>
      </c>
      <c r="AV157" s="339">
        <f>集計!AV157</f>
        <v>0</v>
      </c>
      <c r="AW157" s="60">
        <f>集計!AW157</f>
        <v>0</v>
      </c>
      <c r="AX157" s="60">
        <f>集計!AX157</f>
        <v>0</v>
      </c>
      <c r="AY157" s="60">
        <f>集計!AY157</f>
        <v>0</v>
      </c>
      <c r="AZ157" s="60">
        <f>集計!AZ157</f>
        <v>0</v>
      </c>
      <c r="BA157" s="60">
        <f>集計!BA157</f>
        <v>0</v>
      </c>
      <c r="BB157" s="60">
        <f>集計!BB157</f>
        <v>0</v>
      </c>
      <c r="BC157" s="60">
        <f>集計!BC157</f>
        <v>0</v>
      </c>
      <c r="BD157" s="60">
        <f>集計!BD157</f>
        <v>0</v>
      </c>
    </row>
    <row r="158" spans="32:56">
      <c r="AF158" s="339">
        <f>集計!AF158</f>
        <v>0</v>
      </c>
      <c r="AG158" s="339">
        <f>集計!AG158</f>
        <v>0</v>
      </c>
      <c r="AH158" s="339">
        <f>集計!AH158</f>
        <v>0</v>
      </c>
      <c r="AI158" s="339">
        <f>集計!AI158</f>
        <v>0</v>
      </c>
      <c r="AJ158" s="339">
        <f>集計!AJ158</f>
        <v>0</v>
      </c>
      <c r="AK158" s="339">
        <f>集計!AK158</f>
        <v>0</v>
      </c>
      <c r="AL158" s="339">
        <f>集計!AL158</f>
        <v>0</v>
      </c>
      <c r="AM158" s="339">
        <f>集計!AM158</f>
        <v>0</v>
      </c>
      <c r="AN158" s="339">
        <f>集計!AN158</f>
        <v>0</v>
      </c>
      <c r="AO158" s="339">
        <f>集計!AO158</f>
        <v>0</v>
      </c>
      <c r="AP158" s="339">
        <f>集計!AP158</f>
        <v>0</v>
      </c>
      <c r="AQ158" s="339">
        <f>集計!AQ158</f>
        <v>0</v>
      </c>
      <c r="AR158" s="339">
        <f>集計!AR158</f>
        <v>0</v>
      </c>
      <c r="AS158" s="339">
        <f>集計!AS158</f>
        <v>0</v>
      </c>
      <c r="AT158" s="339">
        <f>集計!AT158</f>
        <v>0</v>
      </c>
      <c r="AU158" s="339">
        <f>集計!AU158</f>
        <v>0</v>
      </c>
      <c r="AV158" s="339">
        <f>集計!AV158</f>
        <v>0</v>
      </c>
      <c r="AW158" s="60">
        <f>集計!AW158</f>
        <v>0</v>
      </c>
      <c r="AX158" s="60">
        <f>集計!AX158</f>
        <v>0</v>
      </c>
      <c r="AY158" s="60">
        <f>集計!AY158</f>
        <v>0</v>
      </c>
      <c r="AZ158" s="60">
        <f>集計!AZ158</f>
        <v>0</v>
      </c>
      <c r="BA158" s="60">
        <f>集計!BA158</f>
        <v>0</v>
      </c>
      <c r="BB158" s="60">
        <f>集計!BB158</f>
        <v>0</v>
      </c>
      <c r="BC158" s="60">
        <f>集計!BC158</f>
        <v>0</v>
      </c>
      <c r="BD158" s="60">
        <f>集計!BD158</f>
        <v>0</v>
      </c>
    </row>
    <row r="159" spans="32:56">
      <c r="AF159" s="339">
        <f>集計!AF159</f>
        <v>0</v>
      </c>
      <c r="AG159" s="339">
        <f>集計!AG159</f>
        <v>0</v>
      </c>
      <c r="AH159" s="339">
        <f>集計!AH159</f>
        <v>0</v>
      </c>
      <c r="AI159" s="339">
        <f>集計!AI159</f>
        <v>0</v>
      </c>
      <c r="AJ159" s="339">
        <f>集計!AJ159</f>
        <v>0</v>
      </c>
      <c r="AK159" s="339">
        <f>集計!AK159</f>
        <v>0</v>
      </c>
      <c r="AL159" s="339">
        <f>集計!AL159</f>
        <v>0</v>
      </c>
      <c r="AM159" s="339">
        <f>集計!AM159</f>
        <v>0</v>
      </c>
      <c r="AN159" s="339">
        <f>集計!AN159</f>
        <v>0</v>
      </c>
      <c r="AO159" s="339">
        <f>集計!AO159</f>
        <v>0</v>
      </c>
      <c r="AP159" s="339">
        <f>集計!AP159</f>
        <v>0</v>
      </c>
      <c r="AQ159" s="339">
        <f>集計!AQ159</f>
        <v>0</v>
      </c>
      <c r="AR159" s="339">
        <f>集計!AR159</f>
        <v>0</v>
      </c>
      <c r="AS159" s="339">
        <f>集計!AS159</f>
        <v>0</v>
      </c>
      <c r="AT159" s="339">
        <f>集計!AT159</f>
        <v>0</v>
      </c>
      <c r="AU159" s="339">
        <f>集計!AU159</f>
        <v>0</v>
      </c>
      <c r="AV159" s="339">
        <f>集計!AV159</f>
        <v>0</v>
      </c>
      <c r="AW159" s="60">
        <f>集計!AW159</f>
        <v>0</v>
      </c>
      <c r="AX159" s="60">
        <f>集計!AX159</f>
        <v>0</v>
      </c>
      <c r="AY159" s="60">
        <f>集計!AY159</f>
        <v>0</v>
      </c>
      <c r="AZ159" s="60">
        <f>集計!AZ159</f>
        <v>0</v>
      </c>
      <c r="BA159" s="60">
        <f>集計!BA159</f>
        <v>0</v>
      </c>
      <c r="BB159" s="60">
        <f>集計!BB159</f>
        <v>0</v>
      </c>
      <c r="BC159" s="60">
        <f>集計!BC159</f>
        <v>0</v>
      </c>
      <c r="BD159" s="60">
        <f>集計!BD159</f>
        <v>0</v>
      </c>
    </row>
    <row r="160" spans="32:56">
      <c r="AF160" s="339">
        <f>集計!AF160</f>
        <v>0</v>
      </c>
      <c r="AG160" s="339">
        <f>集計!AG160</f>
        <v>0</v>
      </c>
      <c r="AH160" s="339">
        <f>集計!AH160</f>
        <v>0</v>
      </c>
      <c r="AI160" s="339">
        <f>集計!AI160</f>
        <v>0</v>
      </c>
      <c r="AJ160" s="339">
        <f>集計!AJ160</f>
        <v>0</v>
      </c>
      <c r="AK160" s="339">
        <f>集計!AK160</f>
        <v>0</v>
      </c>
      <c r="AL160" s="339">
        <f>集計!AL160</f>
        <v>0</v>
      </c>
      <c r="AM160" s="339">
        <f>集計!AM160</f>
        <v>0</v>
      </c>
      <c r="AN160" s="339">
        <f>集計!AN160</f>
        <v>0</v>
      </c>
      <c r="AO160" s="339">
        <f>集計!AO160</f>
        <v>0</v>
      </c>
      <c r="AP160" s="339">
        <f>集計!AP160</f>
        <v>0</v>
      </c>
      <c r="AQ160" s="339">
        <f>集計!AQ160</f>
        <v>0</v>
      </c>
      <c r="AR160" s="339">
        <f>集計!AR160</f>
        <v>0</v>
      </c>
      <c r="AS160" s="339">
        <f>集計!AS160</f>
        <v>0</v>
      </c>
      <c r="AT160" s="339">
        <f>集計!AT160</f>
        <v>0</v>
      </c>
      <c r="AU160" s="339">
        <f>集計!AU160</f>
        <v>0</v>
      </c>
      <c r="AV160" s="339">
        <f>集計!AV160</f>
        <v>0</v>
      </c>
      <c r="AW160" s="60">
        <f>集計!AW160</f>
        <v>0</v>
      </c>
      <c r="AX160" s="60">
        <f>集計!AX160</f>
        <v>0</v>
      </c>
      <c r="AY160" s="60">
        <f>集計!AY160</f>
        <v>0</v>
      </c>
      <c r="AZ160" s="60">
        <f>集計!AZ160</f>
        <v>0</v>
      </c>
      <c r="BA160" s="60">
        <f>集計!BA160</f>
        <v>0</v>
      </c>
      <c r="BB160" s="60">
        <f>集計!BB160</f>
        <v>0</v>
      </c>
      <c r="BC160" s="60">
        <f>集計!BC160</f>
        <v>0</v>
      </c>
      <c r="BD160" s="60">
        <f>集計!BD160</f>
        <v>0</v>
      </c>
    </row>
    <row r="161" spans="32:56">
      <c r="AF161" s="339">
        <f>集計!AF161</f>
        <v>0</v>
      </c>
      <c r="AG161" s="339">
        <f>集計!AG161</f>
        <v>0</v>
      </c>
      <c r="AH161" s="339">
        <f>集計!AH161</f>
        <v>0</v>
      </c>
      <c r="AI161" s="339">
        <f>集計!AI161</f>
        <v>0</v>
      </c>
      <c r="AJ161" s="339">
        <f>集計!AJ161</f>
        <v>0</v>
      </c>
      <c r="AK161" s="339">
        <f>集計!AK161</f>
        <v>0</v>
      </c>
      <c r="AL161" s="339">
        <f>集計!AL161</f>
        <v>0</v>
      </c>
      <c r="AM161" s="339">
        <f>集計!AM161</f>
        <v>0</v>
      </c>
      <c r="AN161" s="339">
        <f>集計!AN161</f>
        <v>0</v>
      </c>
      <c r="AO161" s="339">
        <f>集計!AO161</f>
        <v>0</v>
      </c>
      <c r="AP161" s="339">
        <f>集計!AP161</f>
        <v>0</v>
      </c>
      <c r="AQ161" s="339">
        <f>集計!AQ161</f>
        <v>0</v>
      </c>
      <c r="AR161" s="339">
        <f>集計!AR161</f>
        <v>0</v>
      </c>
      <c r="AS161" s="339">
        <f>集計!AS161</f>
        <v>0</v>
      </c>
      <c r="AT161" s="339">
        <f>集計!AT161</f>
        <v>0</v>
      </c>
      <c r="AU161" s="339">
        <f>集計!AU161</f>
        <v>0</v>
      </c>
      <c r="AV161" s="339">
        <f>集計!AV161</f>
        <v>0</v>
      </c>
      <c r="AW161" s="60">
        <f>集計!AW161</f>
        <v>0</v>
      </c>
      <c r="AX161" s="60">
        <f>集計!AX161</f>
        <v>0</v>
      </c>
      <c r="AY161" s="60">
        <f>集計!AY161</f>
        <v>0</v>
      </c>
      <c r="AZ161" s="60">
        <f>集計!AZ161</f>
        <v>0</v>
      </c>
      <c r="BA161" s="60">
        <f>集計!BA161</f>
        <v>0</v>
      </c>
      <c r="BB161" s="60">
        <f>集計!BB161</f>
        <v>0</v>
      </c>
      <c r="BC161" s="60">
        <f>集計!BC161</f>
        <v>0</v>
      </c>
      <c r="BD161" s="60">
        <f>集計!BD161</f>
        <v>0</v>
      </c>
    </row>
    <row r="162" spans="32:56">
      <c r="AF162" s="339">
        <f>集計!AF162</f>
        <v>0</v>
      </c>
      <c r="AG162" s="339">
        <f>集計!AG162</f>
        <v>0</v>
      </c>
      <c r="AH162" s="339">
        <f>集計!AH162</f>
        <v>0</v>
      </c>
      <c r="AI162" s="339">
        <f>集計!AI162</f>
        <v>0</v>
      </c>
      <c r="AJ162" s="339">
        <f>集計!AJ162</f>
        <v>0</v>
      </c>
      <c r="AK162" s="339">
        <f>集計!AK162</f>
        <v>0</v>
      </c>
      <c r="AL162" s="339">
        <f>集計!AL162</f>
        <v>0</v>
      </c>
      <c r="AM162" s="339">
        <f>集計!AM162</f>
        <v>0</v>
      </c>
      <c r="AN162" s="339">
        <f>集計!AN162</f>
        <v>0</v>
      </c>
      <c r="AO162" s="339">
        <f>集計!AO162</f>
        <v>0</v>
      </c>
      <c r="AP162" s="339">
        <f>集計!AP162</f>
        <v>0</v>
      </c>
      <c r="AQ162" s="339">
        <f>集計!AQ162</f>
        <v>0</v>
      </c>
      <c r="AR162" s="339">
        <f>集計!AR162</f>
        <v>0</v>
      </c>
      <c r="AS162" s="339">
        <f>集計!AS162</f>
        <v>0</v>
      </c>
      <c r="AT162" s="339">
        <f>集計!AT162</f>
        <v>0</v>
      </c>
      <c r="AU162" s="339">
        <f>集計!AU162</f>
        <v>0</v>
      </c>
      <c r="AV162" s="339">
        <f>集計!AV162</f>
        <v>0</v>
      </c>
      <c r="AW162" s="60">
        <f>集計!AW162</f>
        <v>0</v>
      </c>
      <c r="AX162" s="60">
        <f>集計!AX162</f>
        <v>0</v>
      </c>
      <c r="AY162" s="60">
        <f>集計!AY162</f>
        <v>0</v>
      </c>
      <c r="AZ162" s="60">
        <f>集計!AZ162</f>
        <v>0</v>
      </c>
      <c r="BA162" s="60">
        <f>集計!BA162</f>
        <v>0</v>
      </c>
      <c r="BB162" s="60">
        <f>集計!BB162</f>
        <v>0</v>
      </c>
      <c r="BC162" s="60">
        <f>集計!BC162</f>
        <v>0</v>
      </c>
      <c r="BD162" s="60">
        <f>集計!BD162</f>
        <v>0</v>
      </c>
    </row>
    <row r="163" spans="32:56">
      <c r="AF163" s="339">
        <f>集計!AF163</f>
        <v>0</v>
      </c>
      <c r="AG163" s="339">
        <f>集計!AG163</f>
        <v>0</v>
      </c>
      <c r="AH163" s="339">
        <f>集計!AH163</f>
        <v>0</v>
      </c>
      <c r="AI163" s="339">
        <f>集計!AI163</f>
        <v>0</v>
      </c>
      <c r="AJ163" s="339">
        <f>集計!AJ163</f>
        <v>0</v>
      </c>
      <c r="AK163" s="339">
        <f>集計!AK163</f>
        <v>0</v>
      </c>
      <c r="AL163" s="339">
        <f>集計!AL163</f>
        <v>0</v>
      </c>
      <c r="AM163" s="339">
        <f>集計!AM163</f>
        <v>0</v>
      </c>
      <c r="AN163" s="339">
        <f>集計!AN163</f>
        <v>0</v>
      </c>
      <c r="AO163" s="339">
        <f>集計!AO163</f>
        <v>0</v>
      </c>
      <c r="AP163" s="339">
        <f>集計!AP163</f>
        <v>0</v>
      </c>
      <c r="AQ163" s="339">
        <f>集計!AQ163</f>
        <v>0</v>
      </c>
      <c r="AR163" s="339">
        <f>集計!AR163</f>
        <v>0</v>
      </c>
      <c r="AS163" s="339">
        <f>集計!AS163</f>
        <v>0</v>
      </c>
      <c r="AT163" s="339">
        <f>集計!AT163</f>
        <v>0</v>
      </c>
      <c r="AU163" s="339">
        <f>集計!AU163</f>
        <v>0</v>
      </c>
      <c r="AV163" s="339">
        <f>集計!AV163</f>
        <v>0</v>
      </c>
      <c r="AW163" s="60">
        <f>集計!AW163</f>
        <v>0</v>
      </c>
      <c r="AX163" s="60">
        <f>集計!AX163</f>
        <v>0</v>
      </c>
      <c r="AY163" s="60">
        <f>集計!AY163</f>
        <v>0</v>
      </c>
      <c r="AZ163" s="60">
        <f>集計!AZ163</f>
        <v>0</v>
      </c>
      <c r="BA163" s="60">
        <f>集計!BA163</f>
        <v>0</v>
      </c>
      <c r="BB163" s="60">
        <f>集計!BB163</f>
        <v>0</v>
      </c>
      <c r="BC163" s="60">
        <f>集計!BC163</f>
        <v>0</v>
      </c>
      <c r="BD163" s="60">
        <f>集計!BD163</f>
        <v>0</v>
      </c>
    </row>
    <row r="164" spans="32:56">
      <c r="AF164" s="339">
        <f>集計!AF164</f>
        <v>0</v>
      </c>
      <c r="AG164" s="339">
        <f>集計!AG164</f>
        <v>0</v>
      </c>
      <c r="AH164" s="339">
        <f>集計!AH164</f>
        <v>0</v>
      </c>
      <c r="AI164" s="339">
        <f>集計!AI164</f>
        <v>0</v>
      </c>
      <c r="AJ164" s="339">
        <f>集計!AJ164</f>
        <v>0</v>
      </c>
      <c r="AK164" s="339">
        <f>集計!AK164</f>
        <v>0</v>
      </c>
      <c r="AL164" s="339">
        <f>集計!AL164</f>
        <v>0</v>
      </c>
      <c r="AM164" s="339">
        <f>集計!AM164</f>
        <v>0</v>
      </c>
      <c r="AN164" s="339">
        <f>集計!AN164</f>
        <v>0</v>
      </c>
      <c r="AO164" s="339">
        <f>集計!AO164</f>
        <v>0</v>
      </c>
      <c r="AP164" s="339">
        <f>集計!AP164</f>
        <v>0</v>
      </c>
      <c r="AQ164" s="339">
        <f>集計!AQ164</f>
        <v>0</v>
      </c>
      <c r="AR164" s="339">
        <f>集計!AR164</f>
        <v>0</v>
      </c>
      <c r="AS164" s="339">
        <f>集計!AS164</f>
        <v>0</v>
      </c>
      <c r="AT164" s="339">
        <f>集計!AT164</f>
        <v>0</v>
      </c>
      <c r="AU164" s="339">
        <f>集計!AU164</f>
        <v>0</v>
      </c>
      <c r="AV164" s="339">
        <f>集計!AV164</f>
        <v>0</v>
      </c>
      <c r="AW164" s="60">
        <f>集計!AW164</f>
        <v>0</v>
      </c>
      <c r="AX164" s="60">
        <f>集計!AX164</f>
        <v>0</v>
      </c>
      <c r="AY164" s="60">
        <f>集計!AY164</f>
        <v>0</v>
      </c>
      <c r="AZ164" s="60">
        <f>集計!AZ164</f>
        <v>0</v>
      </c>
      <c r="BA164" s="60">
        <f>集計!BA164</f>
        <v>0</v>
      </c>
      <c r="BB164" s="60">
        <f>集計!BB164</f>
        <v>0</v>
      </c>
      <c r="BC164" s="60">
        <f>集計!BC164</f>
        <v>0</v>
      </c>
      <c r="BD164" s="60">
        <f>集計!BD164</f>
        <v>0</v>
      </c>
    </row>
    <row r="165" spans="32:56">
      <c r="AF165" s="339">
        <f>集計!AF165</f>
        <v>0</v>
      </c>
      <c r="AG165" s="339">
        <f>集計!AG165</f>
        <v>0</v>
      </c>
      <c r="AH165" s="339">
        <f>集計!AH165</f>
        <v>0</v>
      </c>
      <c r="AI165" s="339">
        <f>集計!AI165</f>
        <v>0</v>
      </c>
      <c r="AJ165" s="339">
        <f>集計!AJ165</f>
        <v>0</v>
      </c>
      <c r="AK165" s="339">
        <f>集計!AK165</f>
        <v>0</v>
      </c>
      <c r="AL165" s="339">
        <f>集計!AL165</f>
        <v>0</v>
      </c>
      <c r="AM165" s="339">
        <f>集計!AM165</f>
        <v>0</v>
      </c>
      <c r="AN165" s="339">
        <f>集計!AN165</f>
        <v>0</v>
      </c>
      <c r="AO165" s="339">
        <f>集計!AO165</f>
        <v>0</v>
      </c>
      <c r="AP165" s="339">
        <f>集計!AP165</f>
        <v>0</v>
      </c>
      <c r="AQ165" s="339">
        <f>集計!AQ165</f>
        <v>0</v>
      </c>
      <c r="AR165" s="339">
        <f>集計!AR165</f>
        <v>0</v>
      </c>
      <c r="AS165" s="339">
        <f>集計!AS165</f>
        <v>0</v>
      </c>
      <c r="AT165" s="339">
        <f>集計!AT165</f>
        <v>0</v>
      </c>
      <c r="AU165" s="339">
        <f>集計!AU165</f>
        <v>0</v>
      </c>
      <c r="AV165" s="339">
        <f>集計!AV165</f>
        <v>0</v>
      </c>
      <c r="AW165" s="60">
        <f>集計!AW165</f>
        <v>0</v>
      </c>
      <c r="AX165" s="60">
        <f>集計!AX165</f>
        <v>0</v>
      </c>
      <c r="AY165" s="60">
        <f>集計!AY165</f>
        <v>0</v>
      </c>
      <c r="AZ165" s="60">
        <f>集計!AZ165</f>
        <v>0</v>
      </c>
      <c r="BA165" s="60">
        <f>集計!BA165</f>
        <v>0</v>
      </c>
      <c r="BB165" s="60">
        <f>集計!BB165</f>
        <v>0</v>
      </c>
      <c r="BC165" s="60">
        <f>集計!BC165</f>
        <v>0</v>
      </c>
      <c r="BD165" s="60">
        <f>集計!BD165</f>
        <v>0</v>
      </c>
    </row>
    <row r="166" spans="32:56">
      <c r="AF166" s="339">
        <f>集計!AF166</f>
        <v>0</v>
      </c>
      <c r="AG166" s="339">
        <f>集計!AG166</f>
        <v>0</v>
      </c>
      <c r="AH166" s="339">
        <f>集計!AH166</f>
        <v>0</v>
      </c>
      <c r="AI166" s="339">
        <f>集計!AI166</f>
        <v>0</v>
      </c>
      <c r="AJ166" s="339">
        <f>集計!AJ166</f>
        <v>0</v>
      </c>
      <c r="AK166" s="339">
        <f>集計!AK166</f>
        <v>0</v>
      </c>
      <c r="AL166" s="339">
        <f>集計!AL166</f>
        <v>0</v>
      </c>
      <c r="AM166" s="339">
        <f>集計!AM166</f>
        <v>0</v>
      </c>
      <c r="AN166" s="339">
        <f>集計!AN166</f>
        <v>0</v>
      </c>
      <c r="AO166" s="339">
        <f>集計!AO166</f>
        <v>0</v>
      </c>
      <c r="AP166" s="339">
        <f>集計!AP166</f>
        <v>0</v>
      </c>
      <c r="AQ166" s="339">
        <f>集計!AQ166</f>
        <v>0</v>
      </c>
      <c r="AR166" s="339">
        <f>集計!AR166</f>
        <v>0</v>
      </c>
      <c r="AS166" s="339">
        <f>集計!AS166</f>
        <v>0</v>
      </c>
      <c r="AT166" s="339">
        <f>集計!AT166</f>
        <v>0</v>
      </c>
      <c r="AU166" s="339">
        <f>集計!AU166</f>
        <v>0</v>
      </c>
      <c r="AV166" s="339">
        <f>集計!AV166</f>
        <v>0</v>
      </c>
      <c r="AW166" s="60">
        <f>集計!AW166</f>
        <v>0</v>
      </c>
      <c r="AX166" s="60">
        <f>集計!AX166</f>
        <v>0</v>
      </c>
      <c r="AY166" s="60">
        <f>集計!AY166</f>
        <v>0</v>
      </c>
      <c r="AZ166" s="60">
        <f>集計!AZ166</f>
        <v>0</v>
      </c>
      <c r="BA166" s="60">
        <f>集計!BA166</f>
        <v>0</v>
      </c>
      <c r="BB166" s="60">
        <f>集計!BB166</f>
        <v>0</v>
      </c>
      <c r="BC166" s="60">
        <f>集計!BC166</f>
        <v>0</v>
      </c>
      <c r="BD166" s="60">
        <f>集計!BD166</f>
        <v>0</v>
      </c>
    </row>
    <row r="167" spans="32:56">
      <c r="AF167" s="339">
        <f>集計!AF167</f>
        <v>0</v>
      </c>
      <c r="AG167" s="339">
        <f>集計!AG167</f>
        <v>0</v>
      </c>
      <c r="AH167" s="339">
        <f>集計!AH167</f>
        <v>0</v>
      </c>
      <c r="AI167" s="339">
        <f>集計!AI167</f>
        <v>0</v>
      </c>
      <c r="AJ167" s="339">
        <f>集計!AJ167</f>
        <v>0</v>
      </c>
      <c r="AK167" s="339">
        <f>集計!AK167</f>
        <v>0</v>
      </c>
      <c r="AL167" s="339">
        <f>集計!AL167</f>
        <v>0</v>
      </c>
      <c r="AM167" s="339">
        <f>集計!AM167</f>
        <v>0</v>
      </c>
      <c r="AN167" s="339">
        <f>集計!AN167</f>
        <v>0</v>
      </c>
      <c r="AO167" s="339">
        <f>集計!AO167</f>
        <v>0</v>
      </c>
      <c r="AP167" s="339">
        <f>集計!AP167</f>
        <v>0</v>
      </c>
      <c r="AQ167" s="339">
        <f>集計!AQ167</f>
        <v>0</v>
      </c>
      <c r="AR167" s="339">
        <f>集計!AR167</f>
        <v>0</v>
      </c>
      <c r="AS167" s="339">
        <f>集計!AS167</f>
        <v>0</v>
      </c>
      <c r="AT167" s="339">
        <f>集計!AT167</f>
        <v>0</v>
      </c>
      <c r="AU167" s="339">
        <f>集計!AU167</f>
        <v>0</v>
      </c>
      <c r="AV167" s="339">
        <f>集計!AV167</f>
        <v>0</v>
      </c>
      <c r="AW167" s="60">
        <f>集計!AW167</f>
        <v>0</v>
      </c>
      <c r="AX167" s="60">
        <f>集計!AX167</f>
        <v>0</v>
      </c>
      <c r="AY167" s="60">
        <f>集計!AY167</f>
        <v>0</v>
      </c>
      <c r="AZ167" s="60">
        <f>集計!AZ167</f>
        <v>0</v>
      </c>
      <c r="BA167" s="60">
        <f>集計!BA167</f>
        <v>0</v>
      </c>
      <c r="BB167" s="60">
        <f>集計!BB167</f>
        <v>0</v>
      </c>
      <c r="BC167" s="60">
        <f>集計!BC167</f>
        <v>0</v>
      </c>
      <c r="BD167" s="60">
        <f>集計!BD167</f>
        <v>0</v>
      </c>
    </row>
    <row r="168" spans="32:56">
      <c r="AF168" s="339">
        <f>集計!AF168</f>
        <v>0</v>
      </c>
      <c r="AG168" s="339">
        <f>集計!AG168</f>
        <v>0</v>
      </c>
      <c r="AH168" s="339">
        <f>集計!AH168</f>
        <v>0</v>
      </c>
      <c r="AI168" s="339">
        <f>集計!AI168</f>
        <v>0</v>
      </c>
      <c r="AJ168" s="339">
        <f>集計!AJ168</f>
        <v>0</v>
      </c>
      <c r="AK168" s="339">
        <f>集計!AK168</f>
        <v>0</v>
      </c>
      <c r="AL168" s="339">
        <f>集計!AL168</f>
        <v>0</v>
      </c>
      <c r="AM168" s="339">
        <f>集計!AM168</f>
        <v>0</v>
      </c>
      <c r="AN168" s="339">
        <f>集計!AN168</f>
        <v>0</v>
      </c>
      <c r="AO168" s="339">
        <f>集計!AO168</f>
        <v>0</v>
      </c>
      <c r="AP168" s="339">
        <f>集計!AP168</f>
        <v>0</v>
      </c>
      <c r="AQ168" s="339">
        <f>集計!AQ168</f>
        <v>0</v>
      </c>
      <c r="AR168" s="339">
        <f>集計!AR168</f>
        <v>0</v>
      </c>
      <c r="AS168" s="339">
        <f>集計!AS168</f>
        <v>0</v>
      </c>
      <c r="AT168" s="339">
        <f>集計!AT168</f>
        <v>0</v>
      </c>
      <c r="AU168" s="339">
        <f>集計!AU168</f>
        <v>0</v>
      </c>
      <c r="AV168" s="339">
        <f>集計!AV168</f>
        <v>0</v>
      </c>
      <c r="AW168" s="60">
        <f>集計!AW168</f>
        <v>0</v>
      </c>
      <c r="AX168" s="60">
        <f>集計!AX168</f>
        <v>0</v>
      </c>
      <c r="AY168" s="60">
        <f>集計!AY168</f>
        <v>0</v>
      </c>
      <c r="AZ168" s="60">
        <f>集計!AZ168</f>
        <v>0</v>
      </c>
      <c r="BA168" s="60">
        <f>集計!BA168</f>
        <v>0</v>
      </c>
      <c r="BB168" s="60">
        <f>集計!BB168</f>
        <v>0</v>
      </c>
      <c r="BC168" s="60">
        <f>集計!BC168</f>
        <v>0</v>
      </c>
      <c r="BD168" s="60">
        <f>集計!BD168</f>
        <v>0</v>
      </c>
    </row>
    <row r="169" spans="32:56">
      <c r="AF169" s="339">
        <f>集計!AF169</f>
        <v>0</v>
      </c>
      <c r="AG169" s="339">
        <f>集計!AG169</f>
        <v>0</v>
      </c>
      <c r="AH169" s="339">
        <f>集計!AH169</f>
        <v>0</v>
      </c>
      <c r="AI169" s="339">
        <f>集計!AI169</f>
        <v>0</v>
      </c>
      <c r="AJ169" s="339">
        <f>集計!AJ169</f>
        <v>0</v>
      </c>
      <c r="AK169" s="339">
        <f>集計!AK169</f>
        <v>0</v>
      </c>
      <c r="AL169" s="339">
        <f>集計!AL169</f>
        <v>0</v>
      </c>
      <c r="AM169" s="339">
        <f>集計!AM169</f>
        <v>0</v>
      </c>
      <c r="AN169" s="339">
        <f>集計!AN169</f>
        <v>0</v>
      </c>
      <c r="AO169" s="339">
        <f>集計!AO169</f>
        <v>0</v>
      </c>
      <c r="AP169" s="339">
        <f>集計!AP169</f>
        <v>0</v>
      </c>
      <c r="AQ169" s="339">
        <f>集計!AQ169</f>
        <v>0</v>
      </c>
      <c r="AR169" s="339">
        <f>集計!AR169</f>
        <v>0</v>
      </c>
      <c r="AS169" s="339">
        <f>集計!AS169</f>
        <v>0</v>
      </c>
      <c r="AT169" s="339">
        <f>集計!AT169</f>
        <v>0</v>
      </c>
      <c r="AU169" s="339">
        <f>集計!AU169</f>
        <v>0</v>
      </c>
      <c r="AV169" s="339">
        <f>集計!AV169</f>
        <v>0</v>
      </c>
      <c r="AW169" s="60">
        <f>集計!AW169</f>
        <v>0</v>
      </c>
      <c r="AX169" s="60">
        <f>集計!AX169</f>
        <v>0</v>
      </c>
      <c r="AY169" s="60">
        <f>集計!AY169</f>
        <v>0</v>
      </c>
      <c r="AZ169" s="60">
        <f>集計!AZ169</f>
        <v>0</v>
      </c>
      <c r="BA169" s="60">
        <f>集計!BA169</f>
        <v>0</v>
      </c>
      <c r="BB169" s="60">
        <f>集計!BB169</f>
        <v>0</v>
      </c>
      <c r="BC169" s="60">
        <f>集計!BC169</f>
        <v>0</v>
      </c>
      <c r="BD169" s="60">
        <f>集計!BD169</f>
        <v>0</v>
      </c>
    </row>
    <row r="170" spans="32:56">
      <c r="AF170" s="339">
        <f>集計!AF170</f>
        <v>0</v>
      </c>
      <c r="AG170" s="339">
        <f>集計!AG170</f>
        <v>0</v>
      </c>
      <c r="AH170" s="339">
        <f>集計!AH170</f>
        <v>0</v>
      </c>
      <c r="AI170" s="339">
        <f>集計!AI170</f>
        <v>0</v>
      </c>
      <c r="AJ170" s="339">
        <f>集計!AJ170</f>
        <v>0</v>
      </c>
      <c r="AK170" s="339">
        <f>集計!AK170</f>
        <v>0</v>
      </c>
      <c r="AL170" s="339">
        <f>集計!AL170</f>
        <v>0</v>
      </c>
      <c r="AM170" s="339">
        <f>集計!AM170</f>
        <v>0</v>
      </c>
      <c r="AN170" s="339">
        <f>集計!AN170</f>
        <v>0</v>
      </c>
      <c r="AO170" s="339">
        <f>集計!AO170</f>
        <v>0</v>
      </c>
      <c r="AP170" s="339">
        <f>集計!AP170</f>
        <v>0</v>
      </c>
      <c r="AQ170" s="339">
        <f>集計!AQ170</f>
        <v>0</v>
      </c>
      <c r="AR170" s="339">
        <f>集計!AR170</f>
        <v>0</v>
      </c>
      <c r="AS170" s="339">
        <f>集計!AS170</f>
        <v>0</v>
      </c>
      <c r="AT170" s="339">
        <f>集計!AT170</f>
        <v>0</v>
      </c>
      <c r="AU170" s="339">
        <f>集計!AU170</f>
        <v>0</v>
      </c>
      <c r="AV170" s="339">
        <f>集計!AV170</f>
        <v>0</v>
      </c>
      <c r="AW170" s="60">
        <f>集計!AW170</f>
        <v>0</v>
      </c>
      <c r="AX170" s="60">
        <f>集計!AX170</f>
        <v>0</v>
      </c>
      <c r="AY170" s="60">
        <f>集計!AY170</f>
        <v>0</v>
      </c>
      <c r="AZ170" s="60">
        <f>集計!AZ170</f>
        <v>0</v>
      </c>
      <c r="BA170" s="60">
        <f>集計!BA170</f>
        <v>0</v>
      </c>
      <c r="BB170" s="60">
        <f>集計!BB170</f>
        <v>0</v>
      </c>
      <c r="BC170" s="60">
        <f>集計!BC170</f>
        <v>0</v>
      </c>
      <c r="BD170" s="60">
        <f>集計!BD170</f>
        <v>0</v>
      </c>
    </row>
    <row r="171" spans="32:56">
      <c r="AF171" s="339">
        <f>集計!AF171</f>
        <v>0</v>
      </c>
      <c r="AG171" s="339">
        <f>集計!AG171</f>
        <v>0</v>
      </c>
      <c r="AH171" s="339">
        <f>集計!AH171</f>
        <v>0</v>
      </c>
      <c r="AI171" s="339">
        <f>集計!AI171</f>
        <v>0</v>
      </c>
      <c r="AJ171" s="339">
        <f>集計!AJ171</f>
        <v>0</v>
      </c>
      <c r="AK171" s="339">
        <f>集計!AK171</f>
        <v>0</v>
      </c>
      <c r="AL171" s="339">
        <f>集計!AL171</f>
        <v>0</v>
      </c>
      <c r="AM171" s="339">
        <f>集計!AM171</f>
        <v>0</v>
      </c>
      <c r="AN171" s="339">
        <f>集計!AN171</f>
        <v>0</v>
      </c>
      <c r="AO171" s="339">
        <f>集計!AO171</f>
        <v>0</v>
      </c>
      <c r="AP171" s="339">
        <f>集計!AP171</f>
        <v>0</v>
      </c>
      <c r="AQ171" s="339">
        <f>集計!AQ171</f>
        <v>0</v>
      </c>
      <c r="AR171" s="339">
        <f>集計!AR171</f>
        <v>0</v>
      </c>
      <c r="AS171" s="339">
        <f>集計!AS171</f>
        <v>0</v>
      </c>
      <c r="AT171" s="339">
        <f>集計!AT171</f>
        <v>0</v>
      </c>
      <c r="AU171" s="339">
        <f>集計!AU171</f>
        <v>0</v>
      </c>
      <c r="AV171" s="339">
        <f>集計!AV171</f>
        <v>0</v>
      </c>
      <c r="AW171" s="60">
        <f>集計!AW171</f>
        <v>0</v>
      </c>
      <c r="AX171" s="60">
        <f>集計!AX171</f>
        <v>0</v>
      </c>
      <c r="AY171" s="60">
        <f>集計!AY171</f>
        <v>0</v>
      </c>
      <c r="AZ171" s="60">
        <f>集計!AZ171</f>
        <v>0</v>
      </c>
      <c r="BA171" s="60">
        <f>集計!BA171</f>
        <v>0</v>
      </c>
      <c r="BB171" s="60">
        <f>集計!BB171</f>
        <v>0</v>
      </c>
      <c r="BC171" s="60">
        <f>集計!BC171</f>
        <v>0</v>
      </c>
      <c r="BD171" s="60">
        <f>集計!BD171</f>
        <v>0</v>
      </c>
    </row>
    <row r="172" spans="32:56">
      <c r="AF172" s="339">
        <f>集計!AF172</f>
        <v>0</v>
      </c>
      <c r="AG172" s="339">
        <f>集計!AG172</f>
        <v>0</v>
      </c>
      <c r="AH172" s="339">
        <f>集計!AH172</f>
        <v>0</v>
      </c>
      <c r="AI172" s="339">
        <f>集計!AI172</f>
        <v>0</v>
      </c>
      <c r="AJ172" s="339">
        <f>集計!AJ172</f>
        <v>0</v>
      </c>
      <c r="AK172" s="339">
        <f>集計!AK172</f>
        <v>0</v>
      </c>
      <c r="AL172" s="339">
        <f>集計!AL172</f>
        <v>0</v>
      </c>
      <c r="AM172" s="339">
        <f>集計!AM172</f>
        <v>0</v>
      </c>
      <c r="AN172" s="339">
        <f>集計!AN172</f>
        <v>0</v>
      </c>
      <c r="AO172" s="339">
        <f>集計!AO172</f>
        <v>0</v>
      </c>
      <c r="AP172" s="339">
        <f>集計!AP172</f>
        <v>0</v>
      </c>
      <c r="AQ172" s="339">
        <f>集計!AQ172</f>
        <v>0</v>
      </c>
      <c r="AR172" s="339">
        <f>集計!AR172</f>
        <v>0</v>
      </c>
      <c r="AS172" s="339">
        <f>集計!AS172</f>
        <v>0</v>
      </c>
      <c r="AT172" s="339">
        <f>集計!AT172</f>
        <v>0</v>
      </c>
      <c r="AU172" s="339">
        <f>集計!AU172</f>
        <v>0</v>
      </c>
      <c r="AV172" s="339">
        <f>集計!AV172</f>
        <v>0</v>
      </c>
      <c r="AW172" s="60">
        <f>集計!AW172</f>
        <v>0</v>
      </c>
      <c r="AX172" s="60">
        <f>集計!AX172</f>
        <v>0</v>
      </c>
      <c r="AY172" s="60">
        <f>集計!AY172</f>
        <v>0</v>
      </c>
      <c r="AZ172" s="60">
        <f>集計!AZ172</f>
        <v>0</v>
      </c>
      <c r="BA172" s="60">
        <f>集計!BA172</f>
        <v>0</v>
      </c>
      <c r="BB172" s="60">
        <f>集計!BB172</f>
        <v>0</v>
      </c>
      <c r="BC172" s="60">
        <f>集計!BC172</f>
        <v>0</v>
      </c>
      <c r="BD172" s="60">
        <f>集計!BD172</f>
        <v>0</v>
      </c>
    </row>
    <row r="173" spans="32:56">
      <c r="AF173" s="339">
        <f>集計!AF173</f>
        <v>0</v>
      </c>
      <c r="AG173" s="339">
        <f>集計!AG173</f>
        <v>0</v>
      </c>
      <c r="AH173" s="339">
        <f>集計!AH173</f>
        <v>0</v>
      </c>
      <c r="AI173" s="339">
        <f>集計!AI173</f>
        <v>0</v>
      </c>
      <c r="AJ173" s="339">
        <f>集計!AJ173</f>
        <v>0</v>
      </c>
      <c r="AK173" s="339">
        <f>集計!AK173</f>
        <v>0</v>
      </c>
      <c r="AL173" s="339">
        <f>集計!AL173</f>
        <v>0</v>
      </c>
      <c r="AM173" s="339">
        <f>集計!AM173</f>
        <v>0</v>
      </c>
      <c r="AN173" s="339">
        <f>集計!AN173</f>
        <v>0</v>
      </c>
      <c r="AO173" s="339">
        <f>集計!AO173</f>
        <v>0</v>
      </c>
      <c r="AP173" s="339">
        <f>集計!AP173</f>
        <v>0</v>
      </c>
      <c r="AQ173" s="339">
        <f>集計!AQ173</f>
        <v>0</v>
      </c>
      <c r="AR173" s="339">
        <f>集計!AR173</f>
        <v>0</v>
      </c>
      <c r="AS173" s="339">
        <f>集計!AS173</f>
        <v>0</v>
      </c>
      <c r="AT173" s="339">
        <f>集計!AT173</f>
        <v>0</v>
      </c>
      <c r="AU173" s="339">
        <f>集計!AU173</f>
        <v>0</v>
      </c>
      <c r="AV173" s="339">
        <f>集計!AV173</f>
        <v>0</v>
      </c>
      <c r="AW173" s="60">
        <f>集計!AW173</f>
        <v>0</v>
      </c>
      <c r="AX173" s="60">
        <f>集計!AX173</f>
        <v>0</v>
      </c>
      <c r="AY173" s="60">
        <f>集計!AY173</f>
        <v>0</v>
      </c>
      <c r="AZ173" s="60">
        <f>集計!AZ173</f>
        <v>0</v>
      </c>
      <c r="BA173" s="60">
        <f>集計!BA173</f>
        <v>0</v>
      </c>
      <c r="BB173" s="60">
        <f>集計!BB173</f>
        <v>0</v>
      </c>
      <c r="BC173" s="60">
        <f>集計!BC173</f>
        <v>0</v>
      </c>
      <c r="BD173" s="60">
        <f>集計!BD173</f>
        <v>0</v>
      </c>
    </row>
    <row r="174" spans="32:56">
      <c r="AF174" s="339">
        <f>集計!AF174</f>
        <v>0</v>
      </c>
      <c r="AG174" s="339">
        <f>集計!AG174</f>
        <v>0</v>
      </c>
      <c r="AH174" s="339">
        <f>集計!AH174</f>
        <v>0</v>
      </c>
      <c r="AI174" s="339">
        <f>集計!AI174</f>
        <v>0</v>
      </c>
      <c r="AJ174" s="339">
        <f>集計!AJ174</f>
        <v>0</v>
      </c>
      <c r="AK174" s="339">
        <f>集計!AK174</f>
        <v>0</v>
      </c>
      <c r="AL174" s="339">
        <f>集計!AL174</f>
        <v>0</v>
      </c>
      <c r="AM174" s="339">
        <f>集計!AM174</f>
        <v>0</v>
      </c>
      <c r="AN174" s="339">
        <f>集計!AN174</f>
        <v>0</v>
      </c>
      <c r="AO174" s="339">
        <f>集計!AO174</f>
        <v>0</v>
      </c>
      <c r="AP174" s="339">
        <f>集計!AP174</f>
        <v>0</v>
      </c>
      <c r="AQ174" s="339">
        <f>集計!AQ174</f>
        <v>0</v>
      </c>
      <c r="AR174" s="339">
        <f>集計!AR174</f>
        <v>0</v>
      </c>
      <c r="AS174" s="339">
        <f>集計!AS174</f>
        <v>0</v>
      </c>
      <c r="AT174" s="339">
        <f>集計!AT174</f>
        <v>0</v>
      </c>
      <c r="AU174" s="339">
        <f>集計!AU174</f>
        <v>0</v>
      </c>
      <c r="AV174" s="339">
        <f>集計!AV174</f>
        <v>0</v>
      </c>
      <c r="AW174" s="60">
        <f>集計!AW174</f>
        <v>0</v>
      </c>
      <c r="AX174" s="60">
        <f>集計!AX174</f>
        <v>0</v>
      </c>
      <c r="AY174" s="60">
        <f>集計!AY174</f>
        <v>0</v>
      </c>
      <c r="AZ174" s="60">
        <f>集計!AZ174</f>
        <v>0</v>
      </c>
      <c r="BA174" s="60">
        <f>集計!BA174</f>
        <v>0</v>
      </c>
      <c r="BB174" s="60">
        <f>集計!BB174</f>
        <v>0</v>
      </c>
      <c r="BC174" s="60">
        <f>集計!BC174</f>
        <v>0</v>
      </c>
      <c r="BD174" s="60">
        <f>集計!BD174</f>
        <v>0</v>
      </c>
    </row>
    <row r="175" spans="32:56">
      <c r="AF175" s="339">
        <f>集計!AF175</f>
        <v>0</v>
      </c>
      <c r="AG175" s="339">
        <f>集計!AG175</f>
        <v>0</v>
      </c>
      <c r="AH175" s="339">
        <f>集計!AH175</f>
        <v>0</v>
      </c>
      <c r="AI175" s="339">
        <f>集計!AI175</f>
        <v>0</v>
      </c>
      <c r="AJ175" s="339">
        <f>集計!AJ175</f>
        <v>0</v>
      </c>
      <c r="AK175" s="339">
        <f>集計!AK175</f>
        <v>0</v>
      </c>
      <c r="AL175" s="339">
        <f>集計!AL175</f>
        <v>0</v>
      </c>
      <c r="AM175" s="339">
        <f>集計!AM175</f>
        <v>0</v>
      </c>
      <c r="AN175" s="339">
        <f>集計!AN175</f>
        <v>0</v>
      </c>
      <c r="AO175" s="339">
        <f>集計!AO175</f>
        <v>0</v>
      </c>
      <c r="AP175" s="339">
        <f>集計!AP175</f>
        <v>0</v>
      </c>
      <c r="AQ175" s="339">
        <f>集計!AQ175</f>
        <v>0</v>
      </c>
      <c r="AR175" s="339">
        <f>集計!AR175</f>
        <v>0</v>
      </c>
      <c r="AS175" s="339">
        <f>集計!AS175</f>
        <v>0</v>
      </c>
      <c r="AT175" s="339">
        <f>集計!AT175</f>
        <v>0</v>
      </c>
      <c r="AU175" s="339">
        <f>集計!AU175</f>
        <v>0</v>
      </c>
      <c r="AV175" s="339">
        <f>集計!AV175</f>
        <v>0</v>
      </c>
      <c r="AW175" s="60">
        <f>集計!AW175</f>
        <v>0</v>
      </c>
      <c r="AX175" s="60">
        <f>集計!AX175</f>
        <v>0</v>
      </c>
      <c r="AY175" s="60">
        <f>集計!AY175</f>
        <v>0</v>
      </c>
      <c r="AZ175" s="60">
        <f>集計!AZ175</f>
        <v>0</v>
      </c>
      <c r="BA175" s="60">
        <f>集計!BA175</f>
        <v>0</v>
      </c>
      <c r="BB175" s="60">
        <f>集計!BB175</f>
        <v>0</v>
      </c>
      <c r="BC175" s="60">
        <f>集計!BC175</f>
        <v>0</v>
      </c>
      <c r="BD175" s="60">
        <f>集計!BD175</f>
        <v>0</v>
      </c>
    </row>
    <row r="176" spans="32:56">
      <c r="AF176" s="339">
        <f>集計!AF176</f>
        <v>0</v>
      </c>
      <c r="AG176" s="339">
        <f>集計!AG176</f>
        <v>0</v>
      </c>
      <c r="AH176" s="339">
        <f>集計!AH176</f>
        <v>0</v>
      </c>
      <c r="AI176" s="339">
        <f>集計!AI176</f>
        <v>0</v>
      </c>
      <c r="AJ176" s="339">
        <f>集計!AJ176</f>
        <v>0</v>
      </c>
      <c r="AK176" s="339">
        <f>集計!AK176</f>
        <v>0</v>
      </c>
      <c r="AL176" s="339">
        <f>集計!AL176</f>
        <v>0</v>
      </c>
      <c r="AM176" s="339">
        <f>集計!AM176</f>
        <v>0</v>
      </c>
      <c r="AN176" s="339">
        <f>集計!AN176</f>
        <v>0</v>
      </c>
      <c r="AO176" s="339">
        <f>集計!AO176</f>
        <v>0</v>
      </c>
      <c r="AP176" s="339">
        <f>集計!AP176</f>
        <v>0</v>
      </c>
      <c r="AQ176" s="339">
        <f>集計!AQ176</f>
        <v>0</v>
      </c>
      <c r="AR176" s="339">
        <f>集計!AR176</f>
        <v>0</v>
      </c>
      <c r="AS176" s="339">
        <f>集計!AS176</f>
        <v>0</v>
      </c>
      <c r="AT176" s="339">
        <f>集計!AT176</f>
        <v>0</v>
      </c>
      <c r="AU176" s="339">
        <f>集計!AU176</f>
        <v>0</v>
      </c>
      <c r="AV176" s="339">
        <f>集計!AV176</f>
        <v>0</v>
      </c>
      <c r="AW176" s="60">
        <f>集計!AW176</f>
        <v>0</v>
      </c>
      <c r="AX176" s="60">
        <f>集計!AX176</f>
        <v>0</v>
      </c>
      <c r="AY176" s="60">
        <f>集計!AY176</f>
        <v>0</v>
      </c>
      <c r="AZ176" s="60">
        <f>集計!AZ176</f>
        <v>0</v>
      </c>
      <c r="BA176" s="60">
        <f>集計!BA176</f>
        <v>0</v>
      </c>
      <c r="BB176" s="60">
        <f>集計!BB176</f>
        <v>0</v>
      </c>
      <c r="BC176" s="60">
        <f>集計!BC176</f>
        <v>0</v>
      </c>
      <c r="BD176" s="60">
        <f>集計!BD176</f>
        <v>0</v>
      </c>
    </row>
    <row r="177" spans="32:56">
      <c r="AF177" s="339">
        <f>集計!AF177</f>
        <v>0</v>
      </c>
      <c r="AG177" s="339">
        <f>集計!AG177</f>
        <v>0</v>
      </c>
      <c r="AH177" s="339">
        <f>集計!AH177</f>
        <v>0</v>
      </c>
      <c r="AI177" s="339">
        <f>集計!AI177</f>
        <v>0</v>
      </c>
      <c r="AJ177" s="339">
        <f>集計!AJ177</f>
        <v>0</v>
      </c>
      <c r="AK177" s="339">
        <f>集計!AK177</f>
        <v>0</v>
      </c>
      <c r="AL177" s="339">
        <f>集計!AL177</f>
        <v>0</v>
      </c>
      <c r="AM177" s="339">
        <f>集計!AM177</f>
        <v>0</v>
      </c>
      <c r="AN177" s="339">
        <f>集計!AN177</f>
        <v>0</v>
      </c>
      <c r="AO177" s="339">
        <f>集計!AO177</f>
        <v>0</v>
      </c>
      <c r="AP177" s="339">
        <f>集計!AP177</f>
        <v>0</v>
      </c>
      <c r="AQ177" s="339">
        <f>集計!AQ177</f>
        <v>0</v>
      </c>
      <c r="AR177" s="339">
        <f>集計!AR177</f>
        <v>0</v>
      </c>
      <c r="AS177" s="339">
        <f>集計!AS177</f>
        <v>0</v>
      </c>
      <c r="AT177" s="339">
        <f>集計!AT177</f>
        <v>0</v>
      </c>
      <c r="AU177" s="339">
        <f>集計!AU177</f>
        <v>0</v>
      </c>
      <c r="AV177" s="339">
        <f>集計!AV177</f>
        <v>0</v>
      </c>
      <c r="AW177" s="60">
        <f>集計!AW177</f>
        <v>0</v>
      </c>
      <c r="AX177" s="60">
        <f>集計!AX177</f>
        <v>0</v>
      </c>
      <c r="AY177" s="60">
        <f>集計!AY177</f>
        <v>0</v>
      </c>
      <c r="AZ177" s="60">
        <f>集計!AZ177</f>
        <v>0</v>
      </c>
      <c r="BA177" s="60">
        <f>集計!BA177</f>
        <v>0</v>
      </c>
      <c r="BB177" s="60">
        <f>集計!BB177</f>
        <v>0</v>
      </c>
      <c r="BC177" s="60">
        <f>集計!BC177</f>
        <v>0</v>
      </c>
      <c r="BD177" s="60">
        <f>集計!BD177</f>
        <v>0</v>
      </c>
    </row>
    <row r="178" spans="32:56">
      <c r="AF178" s="339">
        <f>集計!AF178</f>
        <v>0</v>
      </c>
      <c r="AG178" s="339">
        <f>集計!AG178</f>
        <v>0</v>
      </c>
      <c r="AH178" s="339">
        <f>集計!AH178</f>
        <v>0</v>
      </c>
      <c r="AI178" s="339">
        <f>集計!AI178</f>
        <v>0</v>
      </c>
      <c r="AJ178" s="339">
        <f>集計!AJ178</f>
        <v>0</v>
      </c>
      <c r="AK178" s="339">
        <f>集計!AK178</f>
        <v>0</v>
      </c>
      <c r="AL178" s="339">
        <f>集計!AL178</f>
        <v>0</v>
      </c>
      <c r="AM178" s="339">
        <f>集計!AM178</f>
        <v>0</v>
      </c>
      <c r="AN178" s="339">
        <f>集計!AN178</f>
        <v>0</v>
      </c>
      <c r="AO178" s="339">
        <f>集計!AO178</f>
        <v>0</v>
      </c>
      <c r="AP178" s="339">
        <f>集計!AP178</f>
        <v>0</v>
      </c>
      <c r="AQ178" s="339">
        <f>集計!AQ178</f>
        <v>0</v>
      </c>
      <c r="AR178" s="339">
        <f>集計!AR178</f>
        <v>0</v>
      </c>
      <c r="AS178" s="339">
        <f>集計!AS178</f>
        <v>0</v>
      </c>
      <c r="AT178" s="339">
        <f>集計!AT178</f>
        <v>0</v>
      </c>
      <c r="AU178" s="339">
        <f>集計!AU178</f>
        <v>0</v>
      </c>
      <c r="AV178" s="339">
        <f>集計!AV178</f>
        <v>0</v>
      </c>
      <c r="AW178" s="60">
        <f>集計!AW178</f>
        <v>0</v>
      </c>
      <c r="AX178" s="60">
        <f>集計!AX178</f>
        <v>0</v>
      </c>
      <c r="AY178" s="60">
        <f>集計!AY178</f>
        <v>0</v>
      </c>
      <c r="AZ178" s="60">
        <f>集計!AZ178</f>
        <v>0</v>
      </c>
      <c r="BA178" s="60">
        <f>集計!BA178</f>
        <v>0</v>
      </c>
      <c r="BB178" s="60">
        <f>集計!BB178</f>
        <v>0</v>
      </c>
      <c r="BC178" s="60">
        <f>集計!BC178</f>
        <v>0</v>
      </c>
      <c r="BD178" s="60">
        <f>集計!BD178</f>
        <v>0</v>
      </c>
    </row>
    <row r="179" spans="32:56">
      <c r="AF179" s="339">
        <f>集計!AF179</f>
        <v>0</v>
      </c>
      <c r="AG179" s="339">
        <f>集計!AG179</f>
        <v>0</v>
      </c>
      <c r="AH179" s="339">
        <f>集計!AH179</f>
        <v>0</v>
      </c>
      <c r="AI179" s="339">
        <f>集計!AI179</f>
        <v>0</v>
      </c>
      <c r="AJ179" s="339">
        <f>集計!AJ179</f>
        <v>0</v>
      </c>
      <c r="AK179" s="339">
        <f>集計!AK179</f>
        <v>0</v>
      </c>
      <c r="AL179" s="339">
        <f>集計!AL179</f>
        <v>0</v>
      </c>
      <c r="AM179" s="339">
        <f>集計!AM179</f>
        <v>0</v>
      </c>
      <c r="AN179" s="339">
        <f>集計!AN179</f>
        <v>0</v>
      </c>
      <c r="AO179" s="339">
        <f>集計!AO179</f>
        <v>0</v>
      </c>
      <c r="AP179" s="339">
        <f>集計!AP179</f>
        <v>0</v>
      </c>
      <c r="AQ179" s="339">
        <f>集計!AQ179</f>
        <v>0</v>
      </c>
      <c r="AR179" s="339">
        <f>集計!AR179</f>
        <v>0</v>
      </c>
      <c r="AS179" s="339">
        <f>集計!AS179</f>
        <v>0</v>
      </c>
      <c r="AT179" s="339">
        <f>集計!AT179</f>
        <v>0</v>
      </c>
      <c r="AU179" s="339">
        <f>集計!AU179</f>
        <v>0</v>
      </c>
      <c r="AV179" s="339">
        <f>集計!AV179</f>
        <v>0</v>
      </c>
      <c r="AW179" s="60">
        <f>集計!AW179</f>
        <v>0</v>
      </c>
      <c r="AX179" s="60">
        <f>集計!AX179</f>
        <v>0</v>
      </c>
      <c r="AY179" s="60">
        <f>集計!AY179</f>
        <v>0</v>
      </c>
      <c r="AZ179" s="60">
        <f>集計!AZ179</f>
        <v>0</v>
      </c>
      <c r="BA179" s="60">
        <f>集計!BA179</f>
        <v>0</v>
      </c>
      <c r="BB179" s="60">
        <f>集計!BB179</f>
        <v>0</v>
      </c>
      <c r="BC179" s="60">
        <f>集計!BC179</f>
        <v>0</v>
      </c>
      <c r="BD179" s="60">
        <f>集計!BD179</f>
        <v>0</v>
      </c>
    </row>
    <row r="180" spans="32:56">
      <c r="AF180" s="339">
        <f>集計!AF180</f>
        <v>0</v>
      </c>
      <c r="AG180" s="339">
        <f>集計!AG180</f>
        <v>0</v>
      </c>
      <c r="AH180" s="339">
        <f>集計!AH180</f>
        <v>0</v>
      </c>
      <c r="AI180" s="339">
        <f>集計!AI180</f>
        <v>0</v>
      </c>
      <c r="AJ180" s="339">
        <f>集計!AJ180</f>
        <v>0</v>
      </c>
      <c r="AK180" s="339">
        <f>集計!AK180</f>
        <v>0</v>
      </c>
      <c r="AL180" s="339">
        <f>集計!AL180</f>
        <v>0</v>
      </c>
      <c r="AM180" s="339">
        <f>集計!AM180</f>
        <v>0</v>
      </c>
      <c r="AN180" s="339">
        <f>集計!AN180</f>
        <v>0</v>
      </c>
      <c r="AO180" s="339">
        <f>集計!AO180</f>
        <v>0</v>
      </c>
      <c r="AP180" s="339">
        <f>集計!AP180</f>
        <v>0</v>
      </c>
      <c r="AQ180" s="339">
        <f>集計!AQ180</f>
        <v>0</v>
      </c>
      <c r="AR180" s="339">
        <f>集計!AR180</f>
        <v>0</v>
      </c>
      <c r="AS180" s="339">
        <f>集計!AS180</f>
        <v>0</v>
      </c>
      <c r="AT180" s="339">
        <f>集計!AT180</f>
        <v>0</v>
      </c>
      <c r="AU180" s="339">
        <f>集計!AU180</f>
        <v>0</v>
      </c>
      <c r="AV180" s="339">
        <f>集計!AV180</f>
        <v>0</v>
      </c>
      <c r="AW180" s="60">
        <f>集計!AW180</f>
        <v>0</v>
      </c>
      <c r="AX180" s="60">
        <f>集計!AX180</f>
        <v>0</v>
      </c>
      <c r="AY180" s="60">
        <f>集計!AY180</f>
        <v>0</v>
      </c>
      <c r="AZ180" s="60">
        <f>集計!AZ180</f>
        <v>0</v>
      </c>
      <c r="BA180" s="60">
        <f>集計!BA180</f>
        <v>0</v>
      </c>
      <c r="BB180" s="60">
        <f>集計!BB180</f>
        <v>0</v>
      </c>
      <c r="BC180" s="60">
        <f>集計!BC180</f>
        <v>0</v>
      </c>
      <c r="BD180" s="60">
        <f>集計!BD180</f>
        <v>0</v>
      </c>
    </row>
    <row r="181" spans="32:56">
      <c r="AF181" s="339">
        <f>集計!AF181</f>
        <v>0</v>
      </c>
      <c r="AG181" s="339">
        <f>集計!AG181</f>
        <v>0</v>
      </c>
      <c r="AH181" s="339">
        <f>集計!AH181</f>
        <v>0</v>
      </c>
      <c r="AI181" s="339">
        <f>集計!AI181</f>
        <v>0</v>
      </c>
      <c r="AJ181" s="339">
        <f>集計!AJ181</f>
        <v>0</v>
      </c>
      <c r="AK181" s="339">
        <f>集計!AK181</f>
        <v>0</v>
      </c>
      <c r="AL181" s="339">
        <f>集計!AL181</f>
        <v>0</v>
      </c>
      <c r="AM181" s="339">
        <f>集計!AM181</f>
        <v>0</v>
      </c>
      <c r="AN181" s="339">
        <f>集計!AN181</f>
        <v>0</v>
      </c>
      <c r="AO181" s="339">
        <f>集計!AO181</f>
        <v>0</v>
      </c>
      <c r="AP181" s="339">
        <f>集計!AP181</f>
        <v>0</v>
      </c>
      <c r="AQ181" s="339">
        <f>集計!AQ181</f>
        <v>0</v>
      </c>
      <c r="AR181" s="339">
        <f>集計!AR181</f>
        <v>0</v>
      </c>
      <c r="AS181" s="339">
        <f>集計!AS181</f>
        <v>0</v>
      </c>
      <c r="AT181" s="339">
        <f>集計!AT181</f>
        <v>0</v>
      </c>
      <c r="AU181" s="339">
        <f>集計!AU181</f>
        <v>0</v>
      </c>
      <c r="AV181" s="339">
        <f>集計!AV181</f>
        <v>0</v>
      </c>
      <c r="AW181" s="60">
        <f>集計!AW181</f>
        <v>0</v>
      </c>
      <c r="AX181" s="60">
        <f>集計!AX181</f>
        <v>0</v>
      </c>
      <c r="AY181" s="60">
        <f>集計!AY181</f>
        <v>0</v>
      </c>
      <c r="AZ181" s="60">
        <f>集計!AZ181</f>
        <v>0</v>
      </c>
      <c r="BA181" s="60">
        <f>集計!BA181</f>
        <v>0</v>
      </c>
      <c r="BB181" s="60">
        <f>集計!BB181</f>
        <v>0</v>
      </c>
      <c r="BC181" s="60">
        <f>集計!BC181</f>
        <v>0</v>
      </c>
      <c r="BD181" s="60">
        <f>集計!BD181</f>
        <v>0</v>
      </c>
    </row>
    <row r="182" spans="32:56">
      <c r="AF182" s="339">
        <f>集計!AF182</f>
        <v>0</v>
      </c>
      <c r="AG182" s="339">
        <f>集計!AG182</f>
        <v>0</v>
      </c>
      <c r="AH182" s="339">
        <f>集計!AH182</f>
        <v>0</v>
      </c>
      <c r="AI182" s="339">
        <f>集計!AI182</f>
        <v>0</v>
      </c>
      <c r="AJ182" s="339">
        <f>集計!AJ182</f>
        <v>0</v>
      </c>
      <c r="AK182" s="339">
        <f>集計!AK182</f>
        <v>0</v>
      </c>
      <c r="AL182" s="339">
        <f>集計!AL182</f>
        <v>0</v>
      </c>
      <c r="AM182" s="339">
        <f>集計!AM182</f>
        <v>0</v>
      </c>
      <c r="AN182" s="339">
        <f>集計!AN182</f>
        <v>0</v>
      </c>
      <c r="AO182" s="339">
        <f>集計!AO182</f>
        <v>0</v>
      </c>
      <c r="AP182" s="339">
        <f>集計!AP182</f>
        <v>0</v>
      </c>
      <c r="AQ182" s="339">
        <f>集計!AQ182</f>
        <v>0</v>
      </c>
      <c r="AR182" s="339">
        <f>集計!AR182</f>
        <v>0</v>
      </c>
      <c r="AS182" s="339">
        <f>集計!AS182</f>
        <v>0</v>
      </c>
      <c r="AT182" s="339">
        <f>集計!AT182</f>
        <v>0</v>
      </c>
      <c r="AU182" s="339">
        <f>集計!AU182</f>
        <v>0</v>
      </c>
      <c r="AV182" s="339">
        <f>集計!AV182</f>
        <v>0</v>
      </c>
      <c r="AW182" s="60">
        <f>集計!AW182</f>
        <v>0</v>
      </c>
      <c r="AX182" s="60">
        <f>集計!AX182</f>
        <v>0</v>
      </c>
      <c r="AY182" s="60">
        <f>集計!AY182</f>
        <v>0</v>
      </c>
      <c r="AZ182" s="60">
        <f>集計!AZ182</f>
        <v>0</v>
      </c>
      <c r="BA182" s="60">
        <f>集計!BA182</f>
        <v>0</v>
      </c>
      <c r="BB182" s="60">
        <f>集計!BB182</f>
        <v>0</v>
      </c>
      <c r="BC182" s="60">
        <f>集計!BC182</f>
        <v>0</v>
      </c>
      <c r="BD182" s="60">
        <f>集計!BD182</f>
        <v>0</v>
      </c>
    </row>
    <row r="183" spans="32:56">
      <c r="AF183" s="339">
        <f>集計!AF183</f>
        <v>0</v>
      </c>
      <c r="AG183" s="339">
        <f>集計!AG183</f>
        <v>0</v>
      </c>
      <c r="AH183" s="339">
        <f>集計!AH183</f>
        <v>0</v>
      </c>
      <c r="AI183" s="339">
        <f>集計!AI183</f>
        <v>0</v>
      </c>
      <c r="AJ183" s="339">
        <f>集計!AJ183</f>
        <v>0</v>
      </c>
      <c r="AK183" s="339">
        <f>集計!AK183</f>
        <v>0</v>
      </c>
      <c r="AL183" s="339">
        <f>集計!AL183</f>
        <v>0</v>
      </c>
      <c r="AM183" s="339">
        <f>集計!AM183</f>
        <v>0</v>
      </c>
      <c r="AN183" s="339">
        <f>集計!AN183</f>
        <v>0</v>
      </c>
      <c r="AO183" s="339">
        <f>集計!AO183</f>
        <v>0</v>
      </c>
      <c r="AP183" s="339">
        <f>集計!AP183</f>
        <v>0</v>
      </c>
      <c r="AQ183" s="339">
        <f>集計!AQ183</f>
        <v>0</v>
      </c>
      <c r="AR183" s="339">
        <f>集計!AR183</f>
        <v>0</v>
      </c>
      <c r="AS183" s="339">
        <f>集計!AS183</f>
        <v>0</v>
      </c>
      <c r="AT183" s="339">
        <f>集計!AT183</f>
        <v>0</v>
      </c>
      <c r="AU183" s="339">
        <f>集計!AU183</f>
        <v>0</v>
      </c>
      <c r="AV183" s="339">
        <f>集計!AV183</f>
        <v>0</v>
      </c>
      <c r="AW183" s="60">
        <f>集計!AW183</f>
        <v>0</v>
      </c>
      <c r="AX183" s="60">
        <f>集計!AX183</f>
        <v>0</v>
      </c>
      <c r="AY183" s="60">
        <f>集計!AY183</f>
        <v>0</v>
      </c>
      <c r="AZ183" s="60">
        <f>集計!AZ183</f>
        <v>0</v>
      </c>
      <c r="BA183" s="60">
        <f>集計!BA183</f>
        <v>0</v>
      </c>
      <c r="BB183" s="60">
        <f>集計!BB183</f>
        <v>0</v>
      </c>
      <c r="BC183" s="60">
        <f>集計!BC183</f>
        <v>0</v>
      </c>
      <c r="BD183" s="60">
        <f>集計!BD183</f>
        <v>0</v>
      </c>
    </row>
    <row r="184" spans="32:56">
      <c r="AF184" s="339">
        <f>集計!AF184</f>
        <v>0</v>
      </c>
      <c r="AG184" s="339">
        <f>集計!AG184</f>
        <v>0</v>
      </c>
      <c r="AH184" s="339">
        <f>集計!AH184</f>
        <v>0</v>
      </c>
      <c r="AI184" s="339">
        <f>集計!AI184</f>
        <v>0</v>
      </c>
      <c r="AJ184" s="339">
        <f>集計!AJ184</f>
        <v>0</v>
      </c>
      <c r="AK184" s="339">
        <f>集計!AK184</f>
        <v>0</v>
      </c>
      <c r="AL184" s="339">
        <f>集計!AL184</f>
        <v>0</v>
      </c>
      <c r="AM184" s="339">
        <f>集計!AM184</f>
        <v>0</v>
      </c>
      <c r="AN184" s="339">
        <f>集計!AN184</f>
        <v>0</v>
      </c>
      <c r="AO184" s="339">
        <f>集計!AO184</f>
        <v>0</v>
      </c>
      <c r="AP184" s="339">
        <f>集計!AP184</f>
        <v>0</v>
      </c>
      <c r="AQ184" s="339">
        <f>集計!AQ184</f>
        <v>0</v>
      </c>
      <c r="AR184" s="339">
        <f>集計!AR184</f>
        <v>0</v>
      </c>
      <c r="AS184" s="339">
        <f>集計!AS184</f>
        <v>0</v>
      </c>
      <c r="AT184" s="339">
        <f>集計!AT184</f>
        <v>0</v>
      </c>
      <c r="AU184" s="339">
        <f>集計!AU184</f>
        <v>0</v>
      </c>
      <c r="AV184" s="339">
        <f>集計!AV184</f>
        <v>0</v>
      </c>
      <c r="AW184" s="60">
        <f>集計!AW184</f>
        <v>0</v>
      </c>
      <c r="AX184" s="60">
        <f>集計!AX184</f>
        <v>0</v>
      </c>
      <c r="AY184" s="60">
        <f>集計!AY184</f>
        <v>0</v>
      </c>
      <c r="AZ184" s="60">
        <f>集計!AZ184</f>
        <v>0</v>
      </c>
      <c r="BA184" s="60">
        <f>集計!BA184</f>
        <v>0</v>
      </c>
      <c r="BB184" s="60">
        <f>集計!BB184</f>
        <v>0</v>
      </c>
      <c r="BC184" s="60">
        <f>集計!BC184</f>
        <v>0</v>
      </c>
      <c r="BD184" s="60">
        <f>集計!BD184</f>
        <v>0</v>
      </c>
    </row>
    <row r="185" spans="32:56">
      <c r="AF185" s="339">
        <f>集計!AF185</f>
        <v>0</v>
      </c>
      <c r="AG185" s="339">
        <f>集計!AG185</f>
        <v>0</v>
      </c>
      <c r="AH185" s="339">
        <f>集計!AH185</f>
        <v>0</v>
      </c>
      <c r="AI185" s="339">
        <f>集計!AI185</f>
        <v>0</v>
      </c>
      <c r="AJ185" s="339">
        <f>集計!AJ185</f>
        <v>0</v>
      </c>
      <c r="AK185" s="339">
        <f>集計!AK185</f>
        <v>0</v>
      </c>
      <c r="AL185" s="339">
        <f>集計!AL185</f>
        <v>0</v>
      </c>
      <c r="AM185" s="339">
        <f>集計!AM185</f>
        <v>0</v>
      </c>
      <c r="AN185" s="339">
        <f>集計!AN185</f>
        <v>0</v>
      </c>
      <c r="AO185" s="339">
        <f>集計!AO185</f>
        <v>0</v>
      </c>
      <c r="AP185" s="339">
        <f>集計!AP185</f>
        <v>0</v>
      </c>
      <c r="AQ185" s="339">
        <f>集計!AQ185</f>
        <v>0</v>
      </c>
      <c r="AR185" s="339">
        <f>集計!AR185</f>
        <v>0</v>
      </c>
      <c r="AS185" s="339">
        <f>集計!AS185</f>
        <v>0</v>
      </c>
      <c r="AT185" s="339">
        <f>集計!AT185</f>
        <v>0</v>
      </c>
      <c r="AU185" s="339">
        <f>集計!AU185</f>
        <v>0</v>
      </c>
      <c r="AV185" s="339">
        <f>集計!AV185</f>
        <v>0</v>
      </c>
      <c r="AW185" s="60">
        <f>集計!AW185</f>
        <v>0</v>
      </c>
      <c r="AX185" s="60">
        <f>集計!AX185</f>
        <v>0</v>
      </c>
      <c r="AY185" s="60">
        <f>集計!AY185</f>
        <v>0</v>
      </c>
      <c r="AZ185" s="60">
        <f>集計!AZ185</f>
        <v>0</v>
      </c>
      <c r="BA185" s="60">
        <f>集計!BA185</f>
        <v>0</v>
      </c>
      <c r="BB185" s="60">
        <f>集計!BB185</f>
        <v>0</v>
      </c>
      <c r="BC185" s="60">
        <f>集計!BC185</f>
        <v>0</v>
      </c>
      <c r="BD185" s="60">
        <f>集計!BD185</f>
        <v>0</v>
      </c>
    </row>
    <row r="186" spans="32:56">
      <c r="AF186" s="339">
        <f>集計!AF186</f>
        <v>0</v>
      </c>
      <c r="AG186" s="339">
        <f>集計!AG186</f>
        <v>0</v>
      </c>
      <c r="AH186" s="339">
        <f>集計!AH186</f>
        <v>0</v>
      </c>
      <c r="AI186" s="339">
        <f>集計!AI186</f>
        <v>0</v>
      </c>
      <c r="AJ186" s="339">
        <f>集計!AJ186</f>
        <v>0</v>
      </c>
      <c r="AK186" s="339">
        <f>集計!AK186</f>
        <v>0</v>
      </c>
      <c r="AL186" s="339">
        <f>集計!AL186</f>
        <v>0</v>
      </c>
      <c r="AM186" s="339">
        <f>集計!AM186</f>
        <v>0</v>
      </c>
      <c r="AN186" s="339">
        <f>集計!AN186</f>
        <v>0</v>
      </c>
      <c r="AO186" s="339">
        <f>集計!AO186</f>
        <v>0</v>
      </c>
      <c r="AP186" s="339">
        <f>集計!AP186</f>
        <v>0</v>
      </c>
      <c r="AQ186" s="339">
        <f>集計!AQ186</f>
        <v>0</v>
      </c>
      <c r="AR186" s="339">
        <f>集計!AR186</f>
        <v>0</v>
      </c>
      <c r="AS186" s="339">
        <f>集計!AS186</f>
        <v>0</v>
      </c>
      <c r="AT186" s="339">
        <f>集計!AT186</f>
        <v>0</v>
      </c>
      <c r="AU186" s="339">
        <f>集計!AU186</f>
        <v>0</v>
      </c>
      <c r="AV186" s="339">
        <f>集計!AV186</f>
        <v>0</v>
      </c>
      <c r="AW186" s="60">
        <f>集計!AW186</f>
        <v>0</v>
      </c>
      <c r="AX186" s="60">
        <f>集計!AX186</f>
        <v>0</v>
      </c>
      <c r="AY186" s="60">
        <f>集計!AY186</f>
        <v>0</v>
      </c>
      <c r="AZ186" s="60">
        <f>集計!AZ186</f>
        <v>0</v>
      </c>
      <c r="BA186" s="60">
        <f>集計!BA186</f>
        <v>0</v>
      </c>
      <c r="BB186" s="60">
        <f>集計!BB186</f>
        <v>0</v>
      </c>
      <c r="BC186" s="60">
        <f>集計!BC186</f>
        <v>0</v>
      </c>
      <c r="BD186" s="60">
        <f>集計!BD186</f>
        <v>0</v>
      </c>
    </row>
    <row r="187" spans="32:56">
      <c r="AF187" s="339">
        <f>集計!AF187</f>
        <v>0</v>
      </c>
      <c r="AG187" s="339">
        <f>集計!AG187</f>
        <v>0</v>
      </c>
      <c r="AH187" s="339">
        <f>集計!AH187</f>
        <v>0</v>
      </c>
      <c r="AI187" s="339">
        <f>集計!AI187</f>
        <v>0</v>
      </c>
      <c r="AJ187" s="339">
        <f>集計!AJ187</f>
        <v>0</v>
      </c>
      <c r="AK187" s="339">
        <f>集計!AK187</f>
        <v>0</v>
      </c>
      <c r="AL187" s="339">
        <f>集計!AL187</f>
        <v>0</v>
      </c>
      <c r="AM187" s="339">
        <f>集計!AM187</f>
        <v>0</v>
      </c>
      <c r="AN187" s="339">
        <f>集計!AN187</f>
        <v>0</v>
      </c>
      <c r="AO187" s="339">
        <f>集計!AO187</f>
        <v>0</v>
      </c>
      <c r="AP187" s="339">
        <f>集計!AP187</f>
        <v>0</v>
      </c>
      <c r="AQ187" s="339">
        <f>集計!AQ187</f>
        <v>0</v>
      </c>
      <c r="AR187" s="339">
        <f>集計!AR187</f>
        <v>0</v>
      </c>
      <c r="AS187" s="339">
        <f>集計!AS187</f>
        <v>0</v>
      </c>
      <c r="AT187" s="339">
        <f>集計!AT187</f>
        <v>0</v>
      </c>
      <c r="AU187" s="339">
        <f>集計!AU187</f>
        <v>0</v>
      </c>
      <c r="AV187" s="339">
        <f>集計!AV187</f>
        <v>0</v>
      </c>
      <c r="AW187" s="60">
        <f>集計!AW187</f>
        <v>0</v>
      </c>
      <c r="AX187" s="60">
        <f>集計!AX187</f>
        <v>0</v>
      </c>
      <c r="AY187" s="60">
        <f>集計!AY187</f>
        <v>0</v>
      </c>
      <c r="AZ187" s="60">
        <f>集計!AZ187</f>
        <v>0</v>
      </c>
      <c r="BA187" s="60">
        <f>集計!BA187</f>
        <v>0</v>
      </c>
      <c r="BB187" s="60">
        <f>集計!BB187</f>
        <v>0</v>
      </c>
      <c r="BC187" s="60">
        <f>集計!BC187</f>
        <v>0</v>
      </c>
      <c r="BD187" s="60">
        <f>集計!BD187</f>
        <v>0</v>
      </c>
    </row>
    <row r="188" spans="32:56">
      <c r="AF188" s="339">
        <f>集計!AF188</f>
        <v>0</v>
      </c>
      <c r="AG188" s="339">
        <f>集計!AG188</f>
        <v>0</v>
      </c>
      <c r="AH188" s="339">
        <f>集計!AH188</f>
        <v>0</v>
      </c>
      <c r="AI188" s="339">
        <f>集計!AI188</f>
        <v>0</v>
      </c>
      <c r="AJ188" s="339">
        <f>集計!AJ188</f>
        <v>0</v>
      </c>
      <c r="AK188" s="339">
        <f>集計!AK188</f>
        <v>0</v>
      </c>
      <c r="AL188" s="339">
        <f>集計!AL188</f>
        <v>0</v>
      </c>
      <c r="AM188" s="339">
        <f>集計!AM188</f>
        <v>0</v>
      </c>
      <c r="AN188" s="339">
        <f>集計!AN188</f>
        <v>0</v>
      </c>
      <c r="AO188" s="339">
        <f>集計!AO188</f>
        <v>0</v>
      </c>
      <c r="AP188" s="339">
        <f>集計!AP188</f>
        <v>0</v>
      </c>
      <c r="AQ188" s="339">
        <f>集計!AQ188</f>
        <v>0</v>
      </c>
      <c r="AR188" s="339">
        <f>集計!AR188</f>
        <v>0</v>
      </c>
      <c r="AS188" s="339">
        <f>集計!AS188</f>
        <v>0</v>
      </c>
      <c r="AT188" s="339">
        <f>集計!AT188</f>
        <v>0</v>
      </c>
      <c r="AU188" s="339">
        <f>集計!AU188</f>
        <v>0</v>
      </c>
      <c r="AV188" s="339">
        <f>集計!AV188</f>
        <v>0</v>
      </c>
      <c r="AW188" s="60">
        <f>集計!AW188</f>
        <v>0</v>
      </c>
      <c r="AX188" s="60">
        <f>集計!AX188</f>
        <v>0</v>
      </c>
      <c r="AY188" s="60">
        <f>集計!AY188</f>
        <v>0</v>
      </c>
      <c r="AZ188" s="60">
        <f>集計!AZ188</f>
        <v>0</v>
      </c>
      <c r="BA188" s="60">
        <f>集計!BA188</f>
        <v>0</v>
      </c>
      <c r="BB188" s="60">
        <f>集計!BB188</f>
        <v>0</v>
      </c>
      <c r="BC188" s="60">
        <f>集計!BC188</f>
        <v>0</v>
      </c>
      <c r="BD188" s="60">
        <f>集計!BD188</f>
        <v>0</v>
      </c>
    </row>
  </sheetData>
  <sheetProtection sheet="1" objects="1" scenarios="1"/>
  <mergeCells count="61">
    <mergeCell ref="A36:F36"/>
    <mergeCell ref="R36:U36"/>
    <mergeCell ref="A26:F26"/>
    <mergeCell ref="A27:F27"/>
    <mergeCell ref="A28:F28"/>
    <mergeCell ref="A29:F29"/>
    <mergeCell ref="A30:F30"/>
    <mergeCell ref="A31:F31"/>
    <mergeCell ref="A32:H32"/>
    <mergeCell ref="A34:F34"/>
    <mergeCell ref="R34:U34"/>
    <mergeCell ref="A35:F35"/>
    <mergeCell ref="R35:U35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R5:R6"/>
    <mergeCell ref="S5:S6"/>
    <mergeCell ref="T5:T6"/>
    <mergeCell ref="U5:U6"/>
    <mergeCell ref="A8:F8"/>
    <mergeCell ref="A9:F9"/>
    <mergeCell ref="A10:F10"/>
    <mergeCell ref="A11:F11"/>
    <mergeCell ref="A12:F12"/>
    <mergeCell ref="A7:F7"/>
    <mergeCell ref="J5:J6"/>
    <mergeCell ref="K5:K6"/>
    <mergeCell ref="L5:L6"/>
    <mergeCell ref="M5:M6"/>
    <mergeCell ref="X3:X6"/>
    <mergeCell ref="Y3:Y6"/>
    <mergeCell ref="Z3:Z6"/>
    <mergeCell ref="A4:F4"/>
    <mergeCell ref="G4:P4"/>
    <mergeCell ref="Q4:V4"/>
    <mergeCell ref="A5:F6"/>
    <mergeCell ref="G5:G6"/>
    <mergeCell ref="H5:H6"/>
    <mergeCell ref="I5:I6"/>
    <mergeCell ref="V5:V6"/>
    <mergeCell ref="N5:P5"/>
    <mergeCell ref="Q5:Q6"/>
    <mergeCell ref="H1:K1"/>
    <mergeCell ref="M1:P1"/>
    <mergeCell ref="R1:V1"/>
    <mergeCell ref="L3:M3"/>
    <mergeCell ref="N3:O3"/>
    <mergeCell ref="P3:Q3"/>
    <mergeCell ref="R3:V3"/>
    <mergeCell ref="I3:K3"/>
  </mergeCells>
  <phoneticPr fontId="2"/>
  <conditionalFormatting sqref="Q5:Q6">
    <cfRule type="expression" dxfId="877" priority="95" stopIfTrue="1">
      <formula>$L$32&lt;$Q$32</formula>
    </cfRule>
  </conditionalFormatting>
  <conditionalFormatting sqref="P32">
    <cfRule type="expression" dxfId="876" priority="94" stopIfTrue="1">
      <formula>$P$32&gt;=1</formula>
    </cfRule>
  </conditionalFormatting>
  <conditionalFormatting sqref="J7">
    <cfRule type="expression" dxfId="875" priority="93" stopIfTrue="1">
      <formula>$J7&lt;&gt;$K7+$S7+$U7+$T7</formula>
    </cfRule>
  </conditionalFormatting>
  <conditionalFormatting sqref="K7:K31">
    <cfRule type="expression" dxfId="874" priority="92" stopIfTrue="1">
      <formula>$K7&lt;$M7+$N7+$O7+$P7</formula>
    </cfRule>
  </conditionalFormatting>
  <conditionalFormatting sqref="J9">
    <cfRule type="expression" dxfId="873" priority="91" stopIfTrue="1">
      <formula>$J$9&lt;&gt;$K$9+$S$9+$U$9+$T9</formula>
    </cfRule>
  </conditionalFormatting>
  <conditionalFormatting sqref="J10">
    <cfRule type="expression" dxfId="872" priority="90" stopIfTrue="1">
      <formula>$J$10&lt;&gt;$K$10+$S$10+$U$10+$T10</formula>
    </cfRule>
  </conditionalFormatting>
  <conditionalFormatting sqref="J11">
    <cfRule type="expression" dxfId="871" priority="89" stopIfTrue="1">
      <formula>$J$11&lt;&gt;$K$11+$S$11+$U$11+$T11</formula>
    </cfRule>
  </conditionalFormatting>
  <conditionalFormatting sqref="J12">
    <cfRule type="expression" dxfId="870" priority="88" stopIfTrue="1">
      <formula>$J$12&lt;&gt;$K$12+$S$12+$U$12+$T12</formula>
    </cfRule>
  </conditionalFormatting>
  <conditionalFormatting sqref="J13">
    <cfRule type="expression" dxfId="869" priority="87" stopIfTrue="1">
      <formula>$J$13&lt;&gt;$K$13+$S$13+$U$13+$T13</formula>
    </cfRule>
  </conditionalFormatting>
  <conditionalFormatting sqref="J14">
    <cfRule type="expression" dxfId="868" priority="86" stopIfTrue="1">
      <formula>$J$14&lt;&gt;$K$14+$S$14+$U$14+$T14</formula>
    </cfRule>
  </conditionalFormatting>
  <conditionalFormatting sqref="J15">
    <cfRule type="expression" dxfId="867" priority="85" stopIfTrue="1">
      <formula>$J$15&lt;&gt;$K$15+$S$15+$U$15+$T15</formula>
    </cfRule>
  </conditionalFormatting>
  <conditionalFormatting sqref="J16">
    <cfRule type="expression" dxfId="866" priority="84" stopIfTrue="1">
      <formula>$J$16&lt;&gt;$K$16+$S$16+$U$16+$T16</formula>
    </cfRule>
  </conditionalFormatting>
  <conditionalFormatting sqref="J17">
    <cfRule type="expression" dxfId="865" priority="83" stopIfTrue="1">
      <formula>$J$17&lt;&gt;$K$17+$S$17+$U$17+$T17</formula>
    </cfRule>
  </conditionalFormatting>
  <conditionalFormatting sqref="J18">
    <cfRule type="expression" dxfId="864" priority="82" stopIfTrue="1">
      <formula>$J$18&lt;&gt;$K$18+$S$18+$U$18+$T18</formula>
    </cfRule>
  </conditionalFormatting>
  <conditionalFormatting sqref="J19">
    <cfRule type="expression" dxfId="863" priority="81" stopIfTrue="1">
      <formula>$J$19&lt;&gt;$K$19+$S$19+$U$19+$T19</formula>
    </cfRule>
  </conditionalFormatting>
  <conditionalFormatting sqref="J20">
    <cfRule type="expression" dxfId="862" priority="80" stopIfTrue="1">
      <formula>$J$20&lt;&gt;$K$20+$S$20+$U$20+$T20</formula>
    </cfRule>
  </conditionalFormatting>
  <conditionalFormatting sqref="J21">
    <cfRule type="expression" dxfId="861" priority="79" stopIfTrue="1">
      <formula>$J$21&lt;&gt;$K$21+$S$21+$U$21+$T21</formula>
    </cfRule>
  </conditionalFormatting>
  <conditionalFormatting sqref="J22">
    <cfRule type="expression" dxfId="860" priority="78" stopIfTrue="1">
      <formula>$J$22&lt;&gt;$K$22+$S$22+$U$22+$T22</formula>
    </cfRule>
  </conditionalFormatting>
  <conditionalFormatting sqref="J23">
    <cfRule type="expression" dxfId="859" priority="77" stopIfTrue="1">
      <formula>$J$23&lt;&gt;$K$23+$S$23+$U$23+$T23</formula>
    </cfRule>
  </conditionalFormatting>
  <conditionalFormatting sqref="J24">
    <cfRule type="expression" dxfId="858" priority="76" stopIfTrue="1">
      <formula>$J$24&lt;&gt;$K$24+$S$24+$U$24+$T24</formula>
    </cfRule>
  </conditionalFormatting>
  <conditionalFormatting sqref="J25">
    <cfRule type="expression" dxfId="857" priority="75" stopIfTrue="1">
      <formula>$J$25&lt;&gt;$K$25+$S$25+$U$25+$T25</formula>
    </cfRule>
  </conditionalFormatting>
  <conditionalFormatting sqref="J26">
    <cfRule type="expression" dxfId="856" priority="74" stopIfTrue="1">
      <formula>$J$26&lt;&gt;$K$26+$S$26+$U$26+$T26</formula>
    </cfRule>
  </conditionalFormatting>
  <conditionalFormatting sqref="J27">
    <cfRule type="expression" dxfId="855" priority="73" stopIfTrue="1">
      <formula>$J$27&lt;&gt;$K$27+$S$27+$U$27+$T27</formula>
    </cfRule>
  </conditionalFormatting>
  <conditionalFormatting sqref="J28">
    <cfRule type="expression" dxfId="854" priority="72" stopIfTrue="1">
      <formula>$J$28&lt;&gt;$K$28+$S$28+$U$28+$T28</formula>
    </cfRule>
  </conditionalFormatting>
  <conditionalFormatting sqref="J29">
    <cfRule type="expression" dxfId="853" priority="71" stopIfTrue="1">
      <formula>$J$29&lt;&gt;$K$29+$S$29+$U$29+$T29</formula>
    </cfRule>
  </conditionalFormatting>
  <conditionalFormatting sqref="J30">
    <cfRule type="expression" dxfId="852" priority="70" stopIfTrue="1">
      <formula>$J$30&lt;&gt;$K$30+$S$30+$U$30+$T30</formula>
    </cfRule>
  </conditionalFormatting>
  <conditionalFormatting sqref="J31">
    <cfRule type="expression" dxfId="851" priority="69" stopIfTrue="1">
      <formula>$J$31&lt;&gt;$K$31+$S$31+$U$31+$T31</formula>
    </cfRule>
  </conditionalFormatting>
  <conditionalFormatting sqref="P7:P31">
    <cfRule type="cellIs" dxfId="850" priority="68" stopIfTrue="1" operator="notEqual">
      <formula>0</formula>
    </cfRule>
  </conditionalFormatting>
  <conditionalFormatting sqref="X3:X31">
    <cfRule type="expression" dxfId="849" priority="66" stopIfTrue="1">
      <formula>SUM($X$7:$X$31)&gt;1</formula>
    </cfRule>
  </conditionalFormatting>
  <conditionalFormatting sqref="B3">
    <cfRule type="cellIs" dxfId="848" priority="65" stopIfTrue="1" operator="equal">
      <formula>0</formula>
    </cfRule>
  </conditionalFormatting>
  <conditionalFormatting sqref="J8">
    <cfRule type="expression" dxfId="847" priority="62" stopIfTrue="1">
      <formula>$J$8&lt;&gt;$K$8+$S$8+$U$8+$T8</formula>
    </cfRule>
  </conditionalFormatting>
  <conditionalFormatting sqref="J7">
    <cfRule type="expression" dxfId="846" priority="61" stopIfTrue="1">
      <formula>$J7&lt;&gt;$K7+$S7+$U7+$T7</formula>
    </cfRule>
  </conditionalFormatting>
  <conditionalFormatting sqref="K7:K31">
    <cfRule type="expression" dxfId="845" priority="60" stopIfTrue="1">
      <formula>$K7&lt;$M7+$N7+$O7+$P7</formula>
    </cfRule>
  </conditionalFormatting>
  <conditionalFormatting sqref="J9">
    <cfRule type="expression" dxfId="844" priority="59" stopIfTrue="1">
      <formula>$J$9&lt;&gt;$K$9+$S$9+$U$9+$T9</formula>
    </cfRule>
  </conditionalFormatting>
  <conditionalFormatting sqref="J10">
    <cfRule type="expression" dxfId="843" priority="58" stopIfTrue="1">
      <formula>$J$10&lt;&gt;$K$10+$S$10+$U$10+$T10</formula>
    </cfRule>
  </conditionalFormatting>
  <conditionalFormatting sqref="J11">
    <cfRule type="expression" dxfId="842" priority="57" stopIfTrue="1">
      <formula>$J$11&lt;&gt;$K$11+$S$11+$U$11+$T11</formula>
    </cfRule>
  </conditionalFormatting>
  <conditionalFormatting sqref="J12">
    <cfRule type="expression" dxfId="841" priority="56" stopIfTrue="1">
      <formula>$J$12&lt;&gt;$K$12+$S$12+$U$12+$T12</formula>
    </cfRule>
  </conditionalFormatting>
  <conditionalFormatting sqref="J13">
    <cfRule type="expression" dxfId="840" priority="55" stopIfTrue="1">
      <formula>$J$13&lt;&gt;$K$13+$S$13+$U$13+$T13</formula>
    </cfRule>
  </conditionalFormatting>
  <conditionalFormatting sqref="J14">
    <cfRule type="expression" dxfId="839" priority="54" stopIfTrue="1">
      <formula>$J$14&lt;&gt;$K$14+$S$14+$U$14+$T14</formula>
    </cfRule>
  </conditionalFormatting>
  <conditionalFormatting sqref="J15">
    <cfRule type="expression" dxfId="838" priority="53" stopIfTrue="1">
      <formula>$J$15&lt;&gt;$K$15+$S$15+$U$15+$T15</formula>
    </cfRule>
  </conditionalFormatting>
  <conditionalFormatting sqref="J16">
    <cfRule type="expression" dxfId="837" priority="52" stopIfTrue="1">
      <formula>$J$16&lt;&gt;$K$16+$S$16+$U$16+$T16</formula>
    </cfRule>
  </conditionalFormatting>
  <conditionalFormatting sqref="J17">
    <cfRule type="expression" dxfId="836" priority="51" stopIfTrue="1">
      <formula>$J$17&lt;&gt;$K$17+$S$17+$U$17+$T17</formula>
    </cfRule>
  </conditionalFormatting>
  <conditionalFormatting sqref="J18">
    <cfRule type="expression" dxfId="835" priority="50" stopIfTrue="1">
      <formula>$J$18&lt;&gt;$K$18+$S$18+$U$18+$T18</formula>
    </cfRule>
  </conditionalFormatting>
  <conditionalFormatting sqref="J19">
    <cfRule type="expression" dxfId="834" priority="49" stopIfTrue="1">
      <formula>$J$19&lt;&gt;$K$19+$S$19+$U$19+$T19</formula>
    </cfRule>
  </conditionalFormatting>
  <conditionalFormatting sqref="J20">
    <cfRule type="expression" dxfId="833" priority="48" stopIfTrue="1">
      <formula>$J$20&lt;&gt;$K$20+$S$20+$U$20+$T20</formula>
    </cfRule>
  </conditionalFormatting>
  <conditionalFormatting sqref="J21">
    <cfRule type="expression" dxfId="832" priority="47" stopIfTrue="1">
      <formula>$J$21&lt;&gt;$K$21+$S$21+$U$21+$T21</formula>
    </cfRule>
  </conditionalFormatting>
  <conditionalFormatting sqref="J22">
    <cfRule type="expression" dxfId="831" priority="46" stopIfTrue="1">
      <formula>$J$22&lt;&gt;$K$22+$S$22+$U$22+$T22</formula>
    </cfRule>
  </conditionalFormatting>
  <conditionalFormatting sqref="J23">
    <cfRule type="expression" dxfId="830" priority="45" stopIfTrue="1">
      <formula>$J$23&lt;&gt;$K$23+$S$23+$U$23+$T23</formula>
    </cfRule>
  </conditionalFormatting>
  <conditionalFormatting sqref="J24">
    <cfRule type="expression" dxfId="829" priority="44" stopIfTrue="1">
      <formula>$J$24&lt;&gt;$K$24+$S$24+$U$24+$T24</formula>
    </cfRule>
  </conditionalFormatting>
  <conditionalFormatting sqref="J25">
    <cfRule type="expression" dxfId="828" priority="43" stopIfTrue="1">
      <formula>$J$25&lt;&gt;$K$25+$S$25+$U$25+$T25</formula>
    </cfRule>
  </conditionalFormatting>
  <conditionalFormatting sqref="J26">
    <cfRule type="expression" dxfId="827" priority="42" stopIfTrue="1">
      <formula>$J$26&lt;&gt;$K$26+$S$26+$U$26+$T26</formula>
    </cfRule>
  </conditionalFormatting>
  <conditionalFormatting sqref="J27">
    <cfRule type="expression" dxfId="826" priority="41" stopIfTrue="1">
      <formula>$J$27&lt;&gt;$K$27+$S$27+$U$27+$T27</formula>
    </cfRule>
  </conditionalFormatting>
  <conditionalFormatting sqref="J28">
    <cfRule type="expression" dxfId="825" priority="40" stopIfTrue="1">
      <formula>$J$28&lt;&gt;$K$28+$S$28+$U$28+$T28</formula>
    </cfRule>
  </conditionalFormatting>
  <conditionalFormatting sqref="J29">
    <cfRule type="expression" dxfId="824" priority="39" stopIfTrue="1">
      <formula>$J$29&lt;&gt;$K$29+$S$29+$U$29+$T29</formula>
    </cfRule>
  </conditionalFormatting>
  <conditionalFormatting sqref="J30">
    <cfRule type="expression" dxfId="823" priority="38" stopIfTrue="1">
      <formula>$J$30&lt;&gt;$K$30+$S$30+$U$30+$T30</formula>
    </cfRule>
  </conditionalFormatting>
  <conditionalFormatting sqref="J31">
    <cfRule type="expression" dxfId="822" priority="37" stopIfTrue="1">
      <formula>$J$31&lt;&gt;$K$31+$S$31+$U$31+$T31</formula>
    </cfRule>
  </conditionalFormatting>
  <conditionalFormatting sqref="J8">
    <cfRule type="expression" dxfId="821" priority="31" stopIfTrue="1">
      <formula>$J$8&lt;&gt;$K$8+$S$8+$U$8+$T8</formula>
    </cfRule>
  </conditionalFormatting>
  <conditionalFormatting sqref="J7:X7">
    <cfRule type="expression" dxfId="820" priority="30">
      <formula>$I$7&lt;&gt;1</formula>
    </cfRule>
  </conditionalFormatting>
  <conditionalFormatting sqref="J8:X8">
    <cfRule type="expression" dxfId="819" priority="29">
      <formula>$I$8&lt;&gt;1</formula>
    </cfRule>
  </conditionalFormatting>
  <conditionalFormatting sqref="J9:X9">
    <cfRule type="expression" dxfId="818" priority="27">
      <formula>$I$9&lt;&gt;1</formula>
    </cfRule>
  </conditionalFormatting>
  <conditionalFormatting sqref="J10:X10">
    <cfRule type="expression" dxfId="817" priority="26">
      <formula>$I$10&lt;&gt;1</formula>
    </cfRule>
  </conditionalFormatting>
  <conditionalFormatting sqref="J11:X11">
    <cfRule type="expression" dxfId="816" priority="25">
      <formula>$I$11&lt;&gt;1</formula>
    </cfRule>
  </conditionalFormatting>
  <conditionalFormatting sqref="J12:X12">
    <cfRule type="expression" dxfId="815" priority="24">
      <formula>$I$12&lt;&gt;1</formula>
    </cfRule>
  </conditionalFormatting>
  <conditionalFormatting sqref="J13:X13">
    <cfRule type="expression" dxfId="814" priority="23">
      <formula>$I$13&lt;&gt;1</formula>
    </cfRule>
  </conditionalFormatting>
  <conditionalFormatting sqref="J14:X14">
    <cfRule type="expression" dxfId="813" priority="22">
      <formula>$I$14&lt;&gt;1</formula>
    </cfRule>
  </conditionalFormatting>
  <conditionalFormatting sqref="J15:X15">
    <cfRule type="expression" dxfId="812" priority="21">
      <formula>$I$15&lt;&gt;1</formula>
    </cfRule>
  </conditionalFormatting>
  <conditionalFormatting sqref="J16:X16">
    <cfRule type="expression" dxfId="811" priority="20">
      <formula>$I$16&lt;&gt;1</formula>
    </cfRule>
  </conditionalFormatting>
  <conditionalFormatting sqref="J17:X17">
    <cfRule type="expression" dxfId="810" priority="19">
      <formula>$I$17&lt;&gt;1</formula>
    </cfRule>
  </conditionalFormatting>
  <conditionalFormatting sqref="J18:X18">
    <cfRule type="expression" dxfId="809" priority="18">
      <formula>$I$18&lt;&gt;1</formula>
    </cfRule>
  </conditionalFormatting>
  <conditionalFormatting sqref="J19:X19">
    <cfRule type="expression" dxfId="808" priority="17">
      <formula>$I$19&lt;&gt;1</formula>
    </cfRule>
  </conditionalFormatting>
  <conditionalFormatting sqref="J20:X20">
    <cfRule type="expression" dxfId="807" priority="16">
      <formula>$I$20&lt;&gt;1</formula>
    </cfRule>
  </conditionalFormatting>
  <conditionalFormatting sqref="J21:X21">
    <cfRule type="expression" dxfId="806" priority="15">
      <formula>$I$21&lt;&gt;1</formula>
    </cfRule>
  </conditionalFormatting>
  <conditionalFormatting sqref="J22:X22">
    <cfRule type="expression" dxfId="805" priority="14">
      <formula>$I$22&lt;&gt;1</formula>
    </cfRule>
  </conditionalFormatting>
  <conditionalFormatting sqref="J23:X23">
    <cfRule type="expression" dxfId="804" priority="13">
      <formula>$I$23&lt;&gt;1</formula>
    </cfRule>
  </conditionalFormatting>
  <conditionalFormatting sqref="J24:X24">
    <cfRule type="expression" dxfId="803" priority="12">
      <formula>$I$24&lt;&gt;1</formula>
    </cfRule>
  </conditionalFormatting>
  <conditionalFormatting sqref="J25:X25">
    <cfRule type="expression" dxfId="802" priority="11">
      <formula>$I$25&lt;&gt;1</formula>
    </cfRule>
  </conditionalFormatting>
  <conditionalFormatting sqref="J26:X26">
    <cfRule type="expression" dxfId="801" priority="10">
      <formula>$I$26&lt;&gt;1</formula>
    </cfRule>
  </conditionalFormatting>
  <conditionalFormatting sqref="J27:X27">
    <cfRule type="expression" dxfId="800" priority="9">
      <formula>$I$27&lt;&gt;1</formula>
    </cfRule>
  </conditionalFormatting>
  <conditionalFormatting sqref="J28:X28">
    <cfRule type="expression" dxfId="799" priority="8">
      <formula>$I$28&lt;&gt;1</formula>
    </cfRule>
  </conditionalFormatting>
  <conditionalFormatting sqref="J29:X29">
    <cfRule type="expression" dxfId="798" priority="7">
      <formula>$I$29&lt;&gt;1</formula>
    </cfRule>
  </conditionalFormatting>
  <conditionalFormatting sqref="J30:X30">
    <cfRule type="expression" dxfId="797" priority="6">
      <formula>$I$30&lt;&gt;1</formula>
    </cfRule>
  </conditionalFormatting>
  <conditionalFormatting sqref="J31:X31">
    <cfRule type="expression" dxfId="796" priority="5">
      <formula>$I$31&lt;&gt;1</formula>
    </cfRule>
  </conditionalFormatting>
  <conditionalFormatting sqref="R3:V3">
    <cfRule type="expression" dxfId="795" priority="4">
      <formula>$B$3&lt;&gt;1</formula>
    </cfRule>
  </conditionalFormatting>
  <conditionalFormatting sqref="R3:V3">
    <cfRule type="expression" dxfId="794" priority="2">
      <formula>$N$3&lt;&gt;0</formula>
    </cfRule>
    <cfRule type="expression" dxfId="793" priority="3">
      <formula>$B$3&lt;&gt;1</formula>
    </cfRule>
  </conditionalFormatting>
  <conditionalFormatting sqref="Q5:Q32">
    <cfRule type="expression" dxfId="792" priority="99" stopIfTrue="1">
      <formula>$Q$32&gt;$I$3</formula>
    </cfRule>
  </conditionalFormatting>
  <conditionalFormatting sqref="L5:L32">
    <cfRule type="expression" priority="102" stopIfTrue="1">
      <formula>$H$1=""</formula>
    </cfRule>
    <cfRule type="expression" dxfId="791" priority="103" stopIfTrue="1">
      <formula>$L$32&gt;$I$3</formula>
    </cfRule>
  </conditionalFormatting>
  <conditionalFormatting sqref="X7:X31">
    <cfRule type="expression" dxfId="790" priority="1">
      <formula>$B$3&lt;&gt;1</formula>
    </cfRule>
  </conditionalFormatting>
  <dataValidations count="8">
    <dataValidation type="list" allowBlank="1" showInputMessage="1" showErrorMessage="1" sqref="J7:V31">
      <formula1>$AJ$1:$AJ$31</formula1>
    </dataValidation>
    <dataValidation type="list" allowBlank="1" showInputMessage="1" showErrorMessage="1" sqref="M1:P1">
      <formula1>$AP$3:$AP$18</formula1>
    </dataValidation>
    <dataValidation type="list" allowBlank="1" showInputMessage="1" showErrorMessage="1" sqref="R3:V3">
      <formula1>$AL$2:$AL$3</formula1>
    </dataValidation>
    <dataValidation type="list" allowBlank="1" showInputMessage="1" showErrorMessage="1" sqref="G1">
      <formula1>$AV$1:$AV$2</formula1>
    </dataValidation>
    <dataValidation type="list" allowBlank="1" showInputMessage="1" showErrorMessage="1" sqref="E1">
      <formula1>$AK$1:$AK$7</formula1>
    </dataValidation>
    <dataValidation type="list" allowBlank="1" showInputMessage="1" showErrorMessage="1" sqref="C1">
      <formula1>$AJ$2:$AJ$32</formula1>
    </dataValidation>
    <dataValidation type="list" allowBlank="1" showInputMessage="1" showErrorMessage="1" sqref="A1">
      <formula1>$AI$1:$AI$8</formula1>
    </dataValidation>
    <dataValidation type="whole" allowBlank="1" showInputMessage="1" showErrorMessage="1" sqref="I7:I31 X7:X31">
      <formula1>0</formula1>
      <formula2>1</formula2>
    </dataValidation>
  </dataValidations>
  <printOptions horizontalCentered="1" verticalCentered="1"/>
  <pageMargins left="0.39370078740157483" right="0" top="0" bottom="0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23</vt:i4>
      </vt:variant>
    </vt:vector>
  </HeadingPairs>
  <TitlesOfParts>
    <vt:vector size="50" baseType="lpstr">
      <vt:lpstr>記録用紙</vt:lpstr>
      <vt:lpstr>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Tボール様式－梅森</vt:lpstr>
      <vt:lpstr>15</vt:lpstr>
      <vt:lpstr>対戦表＜Ａブロック＞</vt:lpstr>
      <vt:lpstr>対戦表＜Bブロック＞</vt:lpstr>
      <vt:lpstr>新人対戦表＜Ａブロック＞</vt:lpstr>
      <vt:lpstr>新人対戦表＜Bブロック＞ </vt:lpstr>
      <vt:lpstr>参加チーム(新人)</vt:lpstr>
      <vt:lpstr>参加チーム(卒業)</vt:lpstr>
      <vt:lpstr>集計－直接入力</vt:lpstr>
      <vt:lpstr>対戦表＜手書き用＞</vt:lpstr>
      <vt:lpstr>Sheet1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記録用紙!Print_Area</vt:lpstr>
      <vt:lpstr>集計!Print_Area</vt:lpstr>
      <vt:lpstr>'集計－直接入力'!Print_Area</vt:lpstr>
      <vt:lpstr>'新人対戦表＜Ａブロック＞'!Print_Area</vt:lpstr>
      <vt:lpstr>'新人対戦表＜Bブロック＞ '!Print_Area</vt:lpstr>
      <vt:lpstr>'対戦表＜Ａブロック＞'!Print_Area</vt:lpstr>
      <vt:lpstr>'対戦表＜Bブロック＞'!Print_Area</vt:lpstr>
      <vt:lpstr>'対戦表＜手書き用＞'!Print_Area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tsujimura</dc:creator>
  <cp:lastModifiedBy>tsujimura</cp:lastModifiedBy>
  <cp:lastPrinted>2016-08-29T03:49:54Z</cp:lastPrinted>
  <dcterms:created xsi:type="dcterms:W3CDTF">2004-04-23T01:18:54Z</dcterms:created>
  <dcterms:modified xsi:type="dcterms:W3CDTF">2017-08-21T18:33:20Z</dcterms:modified>
</cp:coreProperties>
</file>